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8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9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0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11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12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13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14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15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16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17.xml" ContentType="application/vnd.openxmlformats-officedocument.drawing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drawings/drawing18.xml" ContentType="application/vnd.openxmlformats-officedocument.drawing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drawings/drawing19.xml" ContentType="application/vnd.openxmlformats-officedocument.drawing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GEPPs\Vaccination\09-VACCINATION COVID19\Vaccination EHPAD\"/>
    </mc:Choice>
  </mc:AlternateContent>
  <bookViews>
    <workbookView xWindow="0" yWindow="0" windowWidth="16905" windowHeight="4740" tabRatio="825" firstSheet="1" activeTab="2"/>
  </bookViews>
  <sheets>
    <sheet name="LISEZ-MOI" sheetId="23" r:id="rId1"/>
    <sheet name="population" sheetId="8" r:id="rId2"/>
    <sheet name="vaccine" sheetId="11" r:id="rId3"/>
    <sheet name="rang_regions" sheetId="2" r:id="rId4"/>
    <sheet name="synthese" sheetId="24" r:id="rId5"/>
    <sheet name="ARA" sheetId="12" r:id="rId6"/>
    <sheet name="BFC" sheetId="13" r:id="rId7"/>
    <sheet name="BRET" sheetId="14" r:id="rId8"/>
    <sheet name="CORSE" sheetId="15" r:id="rId9"/>
    <sheet name="CVL" sheetId="16" r:id="rId10"/>
    <sheet name="GE" sheetId="17" r:id="rId11"/>
    <sheet name="HDF" sheetId="18" r:id="rId12"/>
    <sheet name="IDF" sheetId="19" r:id="rId13"/>
    <sheet name="NA" sheetId="1" r:id="rId14"/>
    <sheet name="NORM" sheetId="20" r:id="rId15"/>
    <sheet name="OCC" sheetId="22" r:id="rId16"/>
    <sheet name="PDL" sheetId="25" r:id="rId17"/>
    <sheet name="PACA" sheetId="21" r:id="rId18"/>
    <sheet name="GUADA" sheetId="26" r:id="rId19"/>
    <sheet name="MARTI" sheetId="27" r:id="rId20"/>
    <sheet name="GUYA" sheetId="28" r:id="rId21"/>
    <sheet name="REUN" sheetId="29" r:id="rId22"/>
    <sheet name="MAYOT" sheetId="30" r:id="rId23"/>
    <sheet name="population_base" sheetId="6" r:id="rId24"/>
  </sheets>
  <definedNames>
    <definedName name="_AMO_UniqueIdentifier" hidden="1">"'d030383c-7346-4bc3-ab38-8921f4187de0'"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24" l="1"/>
  <c r="C15" i="24"/>
  <c r="D15" i="24"/>
  <c r="E15" i="24"/>
  <c r="F15" i="24"/>
  <c r="G15" i="24"/>
  <c r="H15" i="24"/>
  <c r="I15" i="24"/>
  <c r="J15" i="24"/>
  <c r="K15" i="24"/>
  <c r="L15" i="24"/>
  <c r="M15" i="24"/>
  <c r="N15" i="24"/>
  <c r="O15" i="24"/>
  <c r="B16" i="24"/>
  <c r="C16" i="24"/>
  <c r="D16" i="24"/>
  <c r="E16" i="24"/>
  <c r="F16" i="24"/>
  <c r="G16" i="24"/>
  <c r="H16" i="24"/>
  <c r="I16" i="24"/>
  <c r="J16" i="24"/>
  <c r="K16" i="24"/>
  <c r="L16" i="24"/>
  <c r="M16" i="24"/>
  <c r="N16" i="24"/>
  <c r="O16" i="24"/>
  <c r="B17" i="24"/>
  <c r="C17" i="24"/>
  <c r="D17" i="24"/>
  <c r="E17" i="24"/>
  <c r="F17" i="24"/>
  <c r="G17" i="24"/>
  <c r="H17" i="24"/>
  <c r="I17" i="24"/>
  <c r="J17" i="24"/>
  <c r="K17" i="24"/>
  <c r="L17" i="24"/>
  <c r="M17" i="24"/>
  <c r="N17" i="24"/>
  <c r="O17" i="24"/>
  <c r="B18" i="24"/>
  <c r="C18" i="24"/>
  <c r="D18" i="24"/>
  <c r="E18" i="24"/>
  <c r="F18" i="24"/>
  <c r="G18" i="24"/>
  <c r="H18" i="24"/>
  <c r="I18" i="24"/>
  <c r="J18" i="24"/>
  <c r="K18" i="24"/>
  <c r="L18" i="24"/>
  <c r="M18" i="24"/>
  <c r="N18" i="24"/>
  <c r="O18" i="24"/>
  <c r="B19" i="24"/>
  <c r="C19" i="24"/>
  <c r="D19" i="24"/>
  <c r="E19" i="24"/>
  <c r="F19" i="24"/>
  <c r="G19" i="24"/>
  <c r="H19" i="24"/>
  <c r="I19" i="24"/>
  <c r="J19" i="24"/>
  <c r="K19" i="24"/>
  <c r="L19" i="24"/>
  <c r="M19" i="24"/>
  <c r="N19" i="24"/>
  <c r="O19" i="24"/>
  <c r="B20" i="24"/>
  <c r="C20" i="24"/>
  <c r="D20" i="24"/>
  <c r="E20" i="24"/>
  <c r="F20" i="24"/>
  <c r="G20" i="24"/>
  <c r="H20" i="24"/>
  <c r="I20" i="24"/>
  <c r="J20" i="24"/>
  <c r="K20" i="24"/>
  <c r="L20" i="24"/>
  <c r="M20" i="24"/>
  <c r="N20" i="24"/>
  <c r="O20" i="24"/>
  <c r="B21" i="24"/>
  <c r="C21" i="24"/>
  <c r="D21" i="24"/>
  <c r="E21" i="24"/>
  <c r="F21" i="24"/>
  <c r="G21" i="24"/>
  <c r="H21" i="24"/>
  <c r="I21" i="24"/>
  <c r="J21" i="24"/>
  <c r="K21" i="24"/>
  <c r="L21" i="24"/>
  <c r="M21" i="24"/>
  <c r="N21" i="24"/>
  <c r="O21" i="24"/>
  <c r="B22" i="24"/>
  <c r="C22" i="24"/>
  <c r="D22" i="24"/>
  <c r="E22" i="24"/>
  <c r="F22" i="24"/>
  <c r="G22" i="24"/>
  <c r="H22" i="24"/>
  <c r="I22" i="24"/>
  <c r="J22" i="24"/>
  <c r="K22" i="24"/>
  <c r="L22" i="24"/>
  <c r="M22" i="24"/>
  <c r="N22" i="24"/>
  <c r="O22" i="24"/>
  <c r="B23" i="13"/>
  <c r="G23" i="13" s="1"/>
  <c r="L23" i="13" s="1"/>
  <c r="C23" i="13"/>
  <c r="D23" i="13"/>
  <c r="E23" i="13"/>
  <c r="F23" i="13"/>
  <c r="I23" i="13" s="1"/>
  <c r="K23" i="13" s="1"/>
  <c r="H23" i="13"/>
  <c r="J23" i="13"/>
  <c r="B24" i="13"/>
  <c r="C24" i="13"/>
  <c r="D24" i="13"/>
  <c r="E24" i="13"/>
  <c r="G24" i="13"/>
  <c r="L24" i="13" s="1"/>
  <c r="B25" i="13"/>
  <c r="C25" i="13"/>
  <c r="D25" i="13"/>
  <c r="E25" i="13"/>
  <c r="F25" i="13"/>
  <c r="B23" i="14"/>
  <c r="C23" i="14"/>
  <c r="D23" i="14"/>
  <c r="E23" i="14"/>
  <c r="G23" i="14"/>
  <c r="L23" i="14" s="1"/>
  <c r="B24" i="14"/>
  <c r="G24" i="14" s="1"/>
  <c r="L24" i="14" s="1"/>
  <c r="C24" i="14"/>
  <c r="D24" i="14"/>
  <c r="E24" i="14"/>
  <c r="F24" i="14"/>
  <c r="B25" i="14"/>
  <c r="C25" i="14"/>
  <c r="D25" i="14"/>
  <c r="E25" i="14"/>
  <c r="G25" i="14"/>
  <c r="L25" i="14" s="1"/>
  <c r="B23" i="15"/>
  <c r="G23" i="15" s="1"/>
  <c r="C23" i="15"/>
  <c r="D23" i="15"/>
  <c r="E23" i="15"/>
  <c r="F23" i="15"/>
  <c r="I23" i="15" s="1"/>
  <c r="K23" i="15" s="1"/>
  <c r="H23" i="15"/>
  <c r="J23" i="15"/>
  <c r="L23" i="15"/>
  <c r="B24" i="15"/>
  <c r="C24" i="15"/>
  <c r="D24" i="15"/>
  <c r="E24" i="15"/>
  <c r="G24" i="15"/>
  <c r="L24" i="15" s="1"/>
  <c r="B25" i="15"/>
  <c r="G25" i="15" s="1"/>
  <c r="L25" i="15" s="1"/>
  <c r="C25" i="15"/>
  <c r="D25" i="15"/>
  <c r="E25" i="15"/>
  <c r="F25" i="15"/>
  <c r="B23" i="16"/>
  <c r="C23" i="16"/>
  <c r="D23" i="16"/>
  <c r="E23" i="16"/>
  <c r="G23" i="16"/>
  <c r="L23" i="16" s="1"/>
  <c r="B24" i="16"/>
  <c r="C24" i="16"/>
  <c r="D24" i="16"/>
  <c r="E24" i="16"/>
  <c r="F24" i="16"/>
  <c r="B25" i="16"/>
  <c r="C25" i="16"/>
  <c r="D25" i="16"/>
  <c r="E25" i="16"/>
  <c r="B23" i="17"/>
  <c r="G23" i="17" s="1"/>
  <c r="L23" i="17" s="1"/>
  <c r="C23" i="17"/>
  <c r="D23" i="17"/>
  <c r="E23" i="17"/>
  <c r="F23" i="17"/>
  <c r="I23" i="17" s="1"/>
  <c r="K23" i="17" s="1"/>
  <c r="H23" i="17"/>
  <c r="J23" i="17"/>
  <c r="B24" i="17"/>
  <c r="C24" i="17"/>
  <c r="D24" i="17"/>
  <c r="E24" i="17"/>
  <c r="G24" i="17"/>
  <c r="L24" i="17" s="1"/>
  <c r="B25" i="17"/>
  <c r="C25" i="17"/>
  <c r="D25" i="17"/>
  <c r="E25" i="17"/>
  <c r="F25" i="17"/>
  <c r="B23" i="18"/>
  <c r="C23" i="18"/>
  <c r="D23" i="18"/>
  <c r="E23" i="18"/>
  <c r="G23" i="18"/>
  <c r="L23" i="18" s="1"/>
  <c r="B24" i="18"/>
  <c r="G24" i="18" s="1"/>
  <c r="L24" i="18" s="1"/>
  <c r="C24" i="18"/>
  <c r="D24" i="18"/>
  <c r="E24" i="18"/>
  <c r="F24" i="18"/>
  <c r="B25" i="18"/>
  <c r="C25" i="18"/>
  <c r="D25" i="18"/>
  <c r="E25" i="18"/>
  <c r="G25" i="18"/>
  <c r="L25" i="18" s="1"/>
  <c r="B23" i="19"/>
  <c r="G23" i="19" s="1"/>
  <c r="C23" i="19"/>
  <c r="D23" i="19"/>
  <c r="E23" i="19"/>
  <c r="F23" i="19"/>
  <c r="I23" i="19" s="1"/>
  <c r="K23" i="19" s="1"/>
  <c r="H23" i="19"/>
  <c r="J23" i="19"/>
  <c r="L23" i="19"/>
  <c r="B24" i="19"/>
  <c r="C24" i="19"/>
  <c r="D24" i="19"/>
  <c r="E24" i="19"/>
  <c r="G24" i="19"/>
  <c r="L24" i="19" s="1"/>
  <c r="B25" i="19"/>
  <c r="G25" i="19" s="1"/>
  <c r="L25" i="19" s="1"/>
  <c r="C25" i="19"/>
  <c r="D25" i="19"/>
  <c r="E25" i="19"/>
  <c r="F25" i="19"/>
  <c r="B23" i="1"/>
  <c r="C23" i="1"/>
  <c r="D23" i="1"/>
  <c r="E23" i="1"/>
  <c r="G23" i="1"/>
  <c r="L23" i="1" s="1"/>
  <c r="B24" i="1"/>
  <c r="C24" i="1"/>
  <c r="D24" i="1"/>
  <c r="E24" i="1"/>
  <c r="F24" i="1"/>
  <c r="B25" i="1"/>
  <c r="C25" i="1"/>
  <c r="D25" i="1"/>
  <c r="E25" i="1"/>
  <c r="B23" i="20"/>
  <c r="G23" i="20" s="1"/>
  <c r="L23" i="20" s="1"/>
  <c r="C23" i="20"/>
  <c r="D23" i="20"/>
  <c r="E23" i="20"/>
  <c r="F23" i="20"/>
  <c r="H23" i="20"/>
  <c r="I23" i="20"/>
  <c r="J23" i="20" s="1"/>
  <c r="K23" i="20"/>
  <c r="B24" i="20"/>
  <c r="G24" i="20" s="1"/>
  <c r="C24" i="20"/>
  <c r="D24" i="20"/>
  <c r="E24" i="20"/>
  <c r="F24" i="20"/>
  <c r="I24" i="20" s="1"/>
  <c r="K24" i="20" s="1"/>
  <c r="H24" i="20"/>
  <c r="J24" i="20"/>
  <c r="L24" i="20"/>
  <c r="B25" i="20"/>
  <c r="C25" i="20"/>
  <c r="D25" i="20"/>
  <c r="E25" i="20"/>
  <c r="G25" i="20"/>
  <c r="L25" i="20" s="1"/>
  <c r="B23" i="22"/>
  <c r="G23" i="22" s="1"/>
  <c r="L23" i="22" s="1"/>
  <c r="C23" i="22"/>
  <c r="D23" i="22"/>
  <c r="E23" i="22"/>
  <c r="F23" i="22"/>
  <c r="I23" i="22" s="1"/>
  <c r="K23" i="22" s="1"/>
  <c r="H23" i="22"/>
  <c r="J23" i="22"/>
  <c r="B24" i="22"/>
  <c r="C24" i="22"/>
  <c r="D24" i="22"/>
  <c r="E24" i="22"/>
  <c r="G24" i="22"/>
  <c r="L24" i="22" s="1"/>
  <c r="B25" i="22"/>
  <c r="C25" i="22"/>
  <c r="D25" i="22"/>
  <c r="E25" i="22"/>
  <c r="F25" i="22"/>
  <c r="B23" i="25"/>
  <c r="C23" i="25"/>
  <c r="D23" i="25"/>
  <c r="E23" i="25"/>
  <c r="G23" i="25"/>
  <c r="L23" i="25" s="1"/>
  <c r="B24" i="25"/>
  <c r="G24" i="25" s="1"/>
  <c r="L24" i="25" s="1"/>
  <c r="C24" i="25"/>
  <c r="D24" i="25"/>
  <c r="E24" i="25"/>
  <c r="F24" i="25"/>
  <c r="B25" i="25"/>
  <c r="C25" i="25"/>
  <c r="D25" i="25"/>
  <c r="E25" i="25"/>
  <c r="G25" i="25"/>
  <c r="L25" i="25" s="1"/>
  <c r="B23" i="21"/>
  <c r="G23" i="21" s="1"/>
  <c r="C23" i="21"/>
  <c r="D23" i="21"/>
  <c r="E23" i="21"/>
  <c r="F23" i="21"/>
  <c r="I23" i="21" s="1"/>
  <c r="K23" i="21" s="1"/>
  <c r="H23" i="21"/>
  <c r="J23" i="21"/>
  <c r="L23" i="21"/>
  <c r="B24" i="21"/>
  <c r="C24" i="21"/>
  <c r="D24" i="21"/>
  <c r="E24" i="21"/>
  <c r="G24" i="21"/>
  <c r="L24" i="21" s="1"/>
  <c r="B25" i="21"/>
  <c r="G25" i="21" s="1"/>
  <c r="L25" i="21" s="1"/>
  <c r="C25" i="21"/>
  <c r="D25" i="21"/>
  <c r="E25" i="21"/>
  <c r="F25" i="21"/>
  <c r="B23" i="26"/>
  <c r="C23" i="26"/>
  <c r="D23" i="26"/>
  <c r="E23" i="26"/>
  <c r="G23" i="26"/>
  <c r="L23" i="26" s="1"/>
  <c r="B24" i="26"/>
  <c r="C24" i="26"/>
  <c r="D24" i="26"/>
  <c r="E24" i="26"/>
  <c r="F24" i="26"/>
  <c r="B25" i="26"/>
  <c r="C25" i="26"/>
  <c r="D25" i="26"/>
  <c r="E25" i="26"/>
  <c r="B23" i="27"/>
  <c r="G23" i="27" s="1"/>
  <c r="L23" i="27" s="1"/>
  <c r="C23" i="27"/>
  <c r="D23" i="27"/>
  <c r="E23" i="27"/>
  <c r="F23" i="27"/>
  <c r="I23" i="27" s="1"/>
  <c r="K23" i="27" s="1"/>
  <c r="H23" i="27"/>
  <c r="J23" i="27"/>
  <c r="B24" i="27"/>
  <c r="C24" i="27"/>
  <c r="D24" i="27"/>
  <c r="E24" i="27"/>
  <c r="G24" i="27"/>
  <c r="L24" i="27" s="1"/>
  <c r="B25" i="27"/>
  <c r="C25" i="27"/>
  <c r="D25" i="27"/>
  <c r="E25" i="27"/>
  <c r="F25" i="27"/>
  <c r="B23" i="28"/>
  <c r="C23" i="28"/>
  <c r="D23" i="28"/>
  <c r="E23" i="28"/>
  <c r="G23" i="28"/>
  <c r="L23" i="28" s="1"/>
  <c r="B24" i="28"/>
  <c r="G24" i="28" s="1"/>
  <c r="L24" i="28" s="1"/>
  <c r="C24" i="28"/>
  <c r="D24" i="28"/>
  <c r="E24" i="28"/>
  <c r="F24" i="28"/>
  <c r="B25" i="28"/>
  <c r="C25" i="28"/>
  <c r="D25" i="28"/>
  <c r="E25" i="28"/>
  <c r="G25" i="28"/>
  <c r="L25" i="28" s="1"/>
  <c r="B23" i="29"/>
  <c r="G23" i="29" s="1"/>
  <c r="C23" i="29"/>
  <c r="D23" i="29"/>
  <c r="E23" i="29"/>
  <c r="F23" i="29"/>
  <c r="I23" i="29" s="1"/>
  <c r="K23" i="29" s="1"/>
  <c r="H23" i="29"/>
  <c r="J23" i="29"/>
  <c r="L23" i="29"/>
  <c r="B24" i="29"/>
  <c r="C24" i="29"/>
  <c r="D24" i="29"/>
  <c r="E24" i="29"/>
  <c r="G24" i="29"/>
  <c r="L24" i="29" s="1"/>
  <c r="B25" i="29"/>
  <c r="G25" i="29" s="1"/>
  <c r="L25" i="29" s="1"/>
  <c r="C25" i="29"/>
  <c r="D25" i="29"/>
  <c r="E25" i="29"/>
  <c r="F25" i="29"/>
  <c r="B23" i="30"/>
  <c r="C23" i="30"/>
  <c r="D23" i="30"/>
  <c r="E23" i="30"/>
  <c r="G23" i="30"/>
  <c r="L23" i="30" s="1"/>
  <c r="B24" i="30"/>
  <c r="C24" i="30"/>
  <c r="D24" i="30"/>
  <c r="E24" i="30"/>
  <c r="F24" i="30"/>
  <c r="B25" i="30"/>
  <c r="C25" i="30"/>
  <c r="D25" i="30"/>
  <c r="E25" i="30"/>
  <c r="B23" i="12"/>
  <c r="G23" i="12" s="1"/>
  <c r="L23" i="12" s="1"/>
  <c r="C23" i="12"/>
  <c r="D23" i="12"/>
  <c r="E23" i="12"/>
  <c r="F23" i="12"/>
  <c r="I23" i="12" s="1"/>
  <c r="K23" i="12" s="1"/>
  <c r="H23" i="12"/>
  <c r="J23" i="12"/>
  <c r="B24" i="12"/>
  <c r="C24" i="12"/>
  <c r="D24" i="12"/>
  <c r="E24" i="12"/>
  <c r="G24" i="12"/>
  <c r="L24" i="12" s="1"/>
  <c r="B25" i="12"/>
  <c r="C25" i="12"/>
  <c r="D25" i="12"/>
  <c r="E25" i="12"/>
  <c r="F25" i="12"/>
  <c r="F25" i="30" l="1"/>
  <c r="I25" i="29"/>
  <c r="F24" i="29"/>
  <c r="I24" i="29" s="1"/>
  <c r="H24" i="29"/>
  <c r="H25" i="29" s="1"/>
  <c r="F23" i="28"/>
  <c r="I23" i="28" s="1"/>
  <c r="H23" i="28"/>
  <c r="H24" i="28" s="1"/>
  <c r="F25" i="26"/>
  <c r="I25" i="21"/>
  <c r="F24" i="21"/>
  <c r="I24" i="21" s="1"/>
  <c r="H24" i="21"/>
  <c r="H25" i="21" s="1"/>
  <c r="F23" i="25"/>
  <c r="I23" i="25" s="1"/>
  <c r="H23" i="25"/>
  <c r="H24" i="25" s="1"/>
  <c r="F25" i="20"/>
  <c r="I25" i="20" s="1"/>
  <c r="H25" i="20"/>
  <c r="G25" i="12"/>
  <c r="L25" i="12" s="1"/>
  <c r="F24" i="12"/>
  <c r="I24" i="12" s="1"/>
  <c r="H24" i="12"/>
  <c r="H25" i="12" s="1"/>
  <c r="G24" i="30"/>
  <c r="F23" i="30"/>
  <c r="I23" i="30" s="1"/>
  <c r="H23" i="30"/>
  <c r="H24" i="30" s="1"/>
  <c r="H25" i="30" s="1"/>
  <c r="F25" i="28"/>
  <c r="H25" i="28"/>
  <c r="G25" i="27"/>
  <c r="L25" i="27" s="1"/>
  <c r="F24" i="27"/>
  <c r="I24" i="27" s="1"/>
  <c r="H24" i="27"/>
  <c r="H25" i="27" s="1"/>
  <c r="G24" i="26"/>
  <c r="F23" i="26"/>
  <c r="I23" i="26" s="1"/>
  <c r="H23" i="26"/>
  <c r="H24" i="26" s="1"/>
  <c r="H25" i="26" s="1"/>
  <c r="F25" i="25"/>
  <c r="H25" i="25"/>
  <c r="G25" i="22"/>
  <c r="L25" i="22" s="1"/>
  <c r="F24" i="22"/>
  <c r="I24" i="22" s="1"/>
  <c r="H24" i="22"/>
  <c r="H25" i="22" s="1"/>
  <c r="F25" i="1"/>
  <c r="I25" i="19"/>
  <c r="F24" i="19"/>
  <c r="I24" i="19" s="1"/>
  <c r="H24" i="19"/>
  <c r="H25" i="19" s="1"/>
  <c r="F23" i="18"/>
  <c r="I23" i="18" s="1"/>
  <c r="H23" i="18"/>
  <c r="H24" i="18" s="1"/>
  <c r="F25" i="16"/>
  <c r="I25" i="15"/>
  <c r="F24" i="15"/>
  <c r="I24" i="15" s="1"/>
  <c r="H24" i="15"/>
  <c r="H25" i="15" s="1"/>
  <c r="F23" i="14"/>
  <c r="I23" i="14" s="1"/>
  <c r="H23" i="14"/>
  <c r="H24" i="14" s="1"/>
  <c r="G24" i="1"/>
  <c r="F23" i="1"/>
  <c r="I23" i="1" s="1"/>
  <c r="H23" i="1"/>
  <c r="H24" i="1" s="1"/>
  <c r="H25" i="1" s="1"/>
  <c r="F25" i="18"/>
  <c r="H25" i="18"/>
  <c r="G25" i="17"/>
  <c r="L25" i="17" s="1"/>
  <c r="F24" i="17"/>
  <c r="I24" i="17" s="1"/>
  <c r="H24" i="17"/>
  <c r="H25" i="17" s="1"/>
  <c r="G24" i="16"/>
  <c r="F23" i="16"/>
  <c r="I23" i="16" s="1"/>
  <c r="H23" i="16"/>
  <c r="H24" i="16" s="1"/>
  <c r="H25" i="16" s="1"/>
  <c r="F25" i="14"/>
  <c r="H25" i="14"/>
  <c r="G25" i="13"/>
  <c r="L25" i="13" s="1"/>
  <c r="F24" i="13"/>
  <c r="I24" i="13" s="1"/>
  <c r="H24" i="13"/>
  <c r="H25" i="13" s="1"/>
  <c r="C6" i="13"/>
  <c r="D6" i="13"/>
  <c r="E6" i="13"/>
  <c r="C7" i="13"/>
  <c r="D7" i="13"/>
  <c r="E7" i="13"/>
  <c r="C8" i="13"/>
  <c r="D8" i="13"/>
  <c r="E8" i="13"/>
  <c r="C9" i="13"/>
  <c r="D9" i="13"/>
  <c r="E9" i="13"/>
  <c r="C10" i="13"/>
  <c r="D10" i="13"/>
  <c r="E10" i="13"/>
  <c r="C11" i="13"/>
  <c r="D11" i="13"/>
  <c r="E11" i="13"/>
  <c r="C12" i="13"/>
  <c r="D12" i="13"/>
  <c r="E12" i="13"/>
  <c r="C13" i="13"/>
  <c r="D13" i="13"/>
  <c r="E13" i="13"/>
  <c r="C14" i="13"/>
  <c r="D14" i="13"/>
  <c r="E14" i="13"/>
  <c r="C15" i="13"/>
  <c r="D15" i="13"/>
  <c r="E15" i="13"/>
  <c r="C16" i="13"/>
  <c r="D16" i="13"/>
  <c r="E16" i="13"/>
  <c r="C17" i="13"/>
  <c r="D17" i="13"/>
  <c r="E17" i="13"/>
  <c r="C18" i="13"/>
  <c r="D18" i="13"/>
  <c r="E18" i="13"/>
  <c r="C19" i="13"/>
  <c r="D19" i="13"/>
  <c r="E19" i="13"/>
  <c r="C20" i="13"/>
  <c r="D20" i="13"/>
  <c r="E20" i="13"/>
  <c r="C21" i="13"/>
  <c r="D21" i="13"/>
  <c r="E21" i="13"/>
  <c r="C22" i="13"/>
  <c r="D22" i="13"/>
  <c r="E22" i="13"/>
  <c r="E5" i="13"/>
  <c r="D5" i="13"/>
  <c r="C5" i="13"/>
  <c r="J24" i="13" l="1"/>
  <c r="K24" i="13"/>
  <c r="I25" i="13"/>
  <c r="J23" i="16"/>
  <c r="K23" i="16"/>
  <c r="I24" i="16"/>
  <c r="J24" i="17"/>
  <c r="K24" i="17"/>
  <c r="I25" i="17"/>
  <c r="J23" i="1"/>
  <c r="K23" i="1"/>
  <c r="I24" i="1"/>
  <c r="J23" i="14"/>
  <c r="K23" i="14"/>
  <c r="K25" i="15"/>
  <c r="J25" i="15"/>
  <c r="I25" i="16"/>
  <c r="J23" i="18"/>
  <c r="K23" i="18"/>
  <c r="K25" i="19"/>
  <c r="J25" i="19"/>
  <c r="I25" i="1"/>
  <c r="J24" i="22"/>
  <c r="K24" i="22"/>
  <c r="I25" i="22"/>
  <c r="J23" i="26"/>
  <c r="K23" i="26"/>
  <c r="I24" i="26"/>
  <c r="J24" i="27"/>
  <c r="K24" i="27"/>
  <c r="I25" i="27"/>
  <c r="J23" i="30"/>
  <c r="K23" i="30"/>
  <c r="I24" i="30"/>
  <c r="J24" i="12"/>
  <c r="K24" i="12"/>
  <c r="I25" i="12"/>
  <c r="J25" i="20"/>
  <c r="K25" i="20"/>
  <c r="J23" i="25"/>
  <c r="K23" i="25"/>
  <c r="K25" i="21"/>
  <c r="J25" i="21"/>
  <c r="J23" i="28"/>
  <c r="K23" i="28"/>
  <c r="K25" i="29"/>
  <c r="J25" i="29"/>
  <c r="I25" i="30"/>
  <c r="G25" i="16"/>
  <c r="L25" i="16" s="1"/>
  <c r="L24" i="16"/>
  <c r="G25" i="1"/>
  <c r="L25" i="1" s="1"/>
  <c r="L24" i="1"/>
  <c r="I24" i="14"/>
  <c r="J24" i="15"/>
  <c r="K24" i="15"/>
  <c r="I24" i="18"/>
  <c r="J24" i="19"/>
  <c r="K24" i="19"/>
  <c r="G25" i="26"/>
  <c r="L25" i="26" s="1"/>
  <c r="L24" i="26"/>
  <c r="G25" i="30"/>
  <c r="L25" i="30" s="1"/>
  <c r="L24" i="30"/>
  <c r="I24" i="25"/>
  <c r="J24" i="21"/>
  <c r="K24" i="21"/>
  <c r="I24" i="28"/>
  <c r="J24" i="29"/>
  <c r="K24" i="29"/>
  <c r="B19" i="12"/>
  <c r="C19" i="12"/>
  <c r="D19" i="12"/>
  <c r="E19" i="12"/>
  <c r="B20" i="12"/>
  <c r="C20" i="12"/>
  <c r="D20" i="12"/>
  <c r="E20" i="12"/>
  <c r="F20" i="12"/>
  <c r="B21" i="12"/>
  <c r="C21" i="12"/>
  <c r="D21" i="12"/>
  <c r="E21" i="12"/>
  <c r="B22" i="12"/>
  <c r="C22" i="12"/>
  <c r="D22" i="12"/>
  <c r="E22" i="12"/>
  <c r="F22" i="12"/>
  <c r="B19" i="13"/>
  <c r="B20" i="13"/>
  <c r="F20" i="13"/>
  <c r="B21" i="13"/>
  <c r="B22" i="13"/>
  <c r="F22" i="13"/>
  <c r="B19" i="15"/>
  <c r="C19" i="15"/>
  <c r="D19" i="15"/>
  <c r="E19" i="15"/>
  <c r="B20" i="15"/>
  <c r="C20" i="15"/>
  <c r="D20" i="15"/>
  <c r="E20" i="15"/>
  <c r="F20" i="15"/>
  <c r="B21" i="15"/>
  <c r="C21" i="15"/>
  <c r="D21" i="15"/>
  <c r="E21" i="15"/>
  <c r="B22" i="15"/>
  <c r="C22" i="15"/>
  <c r="D22" i="15"/>
  <c r="E22" i="15"/>
  <c r="F22" i="15"/>
  <c r="B19" i="16"/>
  <c r="C19" i="16"/>
  <c r="D19" i="16"/>
  <c r="E19" i="16"/>
  <c r="B20" i="16"/>
  <c r="C20" i="16"/>
  <c r="D20" i="16"/>
  <c r="E20" i="16"/>
  <c r="F20" i="16"/>
  <c r="B21" i="16"/>
  <c r="C21" i="16"/>
  <c r="D21" i="16"/>
  <c r="E21" i="16"/>
  <c r="B22" i="16"/>
  <c r="C22" i="16"/>
  <c r="D22" i="16"/>
  <c r="E22" i="16"/>
  <c r="F22" i="16"/>
  <c r="B19" i="17"/>
  <c r="C19" i="17"/>
  <c r="D19" i="17"/>
  <c r="E19" i="17"/>
  <c r="B20" i="17"/>
  <c r="C20" i="17"/>
  <c r="D20" i="17"/>
  <c r="E20" i="17"/>
  <c r="F20" i="17"/>
  <c r="B21" i="17"/>
  <c r="C21" i="17"/>
  <c r="D21" i="17"/>
  <c r="E21" i="17"/>
  <c r="B22" i="17"/>
  <c r="C22" i="17"/>
  <c r="D22" i="17"/>
  <c r="E22" i="17"/>
  <c r="F22" i="17"/>
  <c r="B19" i="18"/>
  <c r="C19" i="18"/>
  <c r="D19" i="18"/>
  <c r="E19" i="18"/>
  <c r="B20" i="18"/>
  <c r="C20" i="18"/>
  <c r="D20" i="18"/>
  <c r="E20" i="18"/>
  <c r="F20" i="18"/>
  <c r="B21" i="18"/>
  <c r="C21" i="18"/>
  <c r="D21" i="18"/>
  <c r="E21" i="18"/>
  <c r="B22" i="18"/>
  <c r="C22" i="18"/>
  <c r="D22" i="18"/>
  <c r="E22" i="18"/>
  <c r="F22" i="18"/>
  <c r="B19" i="19"/>
  <c r="C19" i="19"/>
  <c r="D19" i="19"/>
  <c r="E19" i="19"/>
  <c r="B20" i="19"/>
  <c r="C20" i="19"/>
  <c r="D20" i="19"/>
  <c r="E20" i="19"/>
  <c r="B21" i="19"/>
  <c r="C21" i="19"/>
  <c r="D21" i="19"/>
  <c r="E21" i="19"/>
  <c r="B22" i="19"/>
  <c r="C22" i="19"/>
  <c r="D22" i="19"/>
  <c r="E22" i="19"/>
  <c r="B19" i="1"/>
  <c r="C19" i="1"/>
  <c r="D19" i="1"/>
  <c r="E19" i="1"/>
  <c r="B20" i="1"/>
  <c r="C20" i="1"/>
  <c r="D20" i="1"/>
  <c r="E20" i="1"/>
  <c r="B21" i="1"/>
  <c r="C21" i="1"/>
  <c r="D21" i="1"/>
  <c r="E21" i="1"/>
  <c r="F21" i="1"/>
  <c r="B22" i="1"/>
  <c r="C22" i="1"/>
  <c r="D22" i="1"/>
  <c r="E22" i="1"/>
  <c r="B19" i="20"/>
  <c r="C19" i="20"/>
  <c r="D19" i="20"/>
  <c r="E19" i="20"/>
  <c r="F19" i="20"/>
  <c r="B20" i="20"/>
  <c r="C20" i="20"/>
  <c r="D20" i="20"/>
  <c r="E20" i="20"/>
  <c r="B21" i="20"/>
  <c r="C21" i="20"/>
  <c r="D21" i="20"/>
  <c r="E21" i="20"/>
  <c r="B22" i="20"/>
  <c r="C22" i="20"/>
  <c r="D22" i="20"/>
  <c r="E22" i="20"/>
  <c r="B19" i="22"/>
  <c r="C19" i="22"/>
  <c r="D19" i="22"/>
  <c r="E19" i="22"/>
  <c r="B20" i="22"/>
  <c r="C20" i="22"/>
  <c r="D20" i="22"/>
  <c r="E20" i="22"/>
  <c r="B21" i="22"/>
  <c r="C21" i="22"/>
  <c r="D21" i="22"/>
  <c r="E21" i="22"/>
  <c r="F21" i="22"/>
  <c r="B22" i="22"/>
  <c r="C22" i="22"/>
  <c r="D22" i="22"/>
  <c r="E22" i="22"/>
  <c r="B19" i="25"/>
  <c r="C19" i="25"/>
  <c r="D19" i="25"/>
  <c r="E19" i="25"/>
  <c r="F19" i="25"/>
  <c r="B20" i="25"/>
  <c r="C20" i="25"/>
  <c r="D20" i="25"/>
  <c r="E20" i="25"/>
  <c r="B21" i="25"/>
  <c r="C21" i="25"/>
  <c r="D21" i="25"/>
  <c r="E21" i="25"/>
  <c r="B22" i="25"/>
  <c r="C22" i="25"/>
  <c r="D22" i="25"/>
  <c r="E22" i="25"/>
  <c r="B19" i="21"/>
  <c r="C19" i="21"/>
  <c r="D19" i="21"/>
  <c r="E19" i="21"/>
  <c r="B20" i="21"/>
  <c r="C20" i="21"/>
  <c r="D20" i="21"/>
  <c r="E20" i="21"/>
  <c r="B21" i="21"/>
  <c r="C21" i="21"/>
  <c r="D21" i="21"/>
  <c r="E21" i="21"/>
  <c r="F21" i="21"/>
  <c r="B22" i="21"/>
  <c r="C22" i="21"/>
  <c r="D22" i="21"/>
  <c r="E22" i="21"/>
  <c r="B19" i="26"/>
  <c r="C19" i="26"/>
  <c r="D19" i="26"/>
  <c r="E19" i="26"/>
  <c r="F19" i="26"/>
  <c r="B20" i="26"/>
  <c r="C20" i="26"/>
  <c r="D20" i="26"/>
  <c r="E20" i="26"/>
  <c r="B21" i="26"/>
  <c r="C21" i="26"/>
  <c r="D21" i="26"/>
  <c r="E21" i="26"/>
  <c r="B22" i="26"/>
  <c r="C22" i="26"/>
  <c r="D22" i="26"/>
  <c r="E22" i="26"/>
  <c r="B19" i="27"/>
  <c r="C19" i="27"/>
  <c r="D19" i="27"/>
  <c r="E19" i="27"/>
  <c r="B20" i="27"/>
  <c r="C20" i="27"/>
  <c r="D20" i="27"/>
  <c r="E20" i="27"/>
  <c r="B21" i="27"/>
  <c r="C21" i="27"/>
  <c r="D21" i="27"/>
  <c r="E21" i="27"/>
  <c r="F21" i="27"/>
  <c r="B22" i="27"/>
  <c r="C22" i="27"/>
  <c r="D22" i="27"/>
  <c r="E22" i="27"/>
  <c r="B19" i="28"/>
  <c r="C19" i="28"/>
  <c r="D19" i="28"/>
  <c r="E19" i="28"/>
  <c r="F19" i="28"/>
  <c r="B20" i="28"/>
  <c r="C20" i="28"/>
  <c r="D20" i="28"/>
  <c r="E20" i="28"/>
  <c r="B21" i="28"/>
  <c r="C21" i="28"/>
  <c r="D21" i="28"/>
  <c r="E21" i="28"/>
  <c r="B22" i="28"/>
  <c r="C22" i="28"/>
  <c r="D22" i="28"/>
  <c r="E22" i="28"/>
  <c r="B19" i="29"/>
  <c r="C19" i="29"/>
  <c r="D19" i="29"/>
  <c r="E19" i="29"/>
  <c r="B20" i="29"/>
  <c r="C20" i="29"/>
  <c r="D20" i="29"/>
  <c r="E20" i="29"/>
  <c r="B21" i="29"/>
  <c r="C21" i="29"/>
  <c r="D21" i="29"/>
  <c r="E21" i="29"/>
  <c r="F21" i="29"/>
  <c r="B22" i="29"/>
  <c r="C22" i="29"/>
  <c r="D22" i="29"/>
  <c r="E22" i="29"/>
  <c r="B19" i="30"/>
  <c r="C19" i="30"/>
  <c r="D19" i="30"/>
  <c r="E19" i="30"/>
  <c r="B20" i="30"/>
  <c r="C20" i="30"/>
  <c r="D20" i="30"/>
  <c r="E20" i="30"/>
  <c r="B21" i="30"/>
  <c r="C21" i="30"/>
  <c r="D21" i="30"/>
  <c r="E21" i="30"/>
  <c r="B22" i="30"/>
  <c r="C22" i="30"/>
  <c r="D22" i="30"/>
  <c r="E22" i="30"/>
  <c r="B19" i="14"/>
  <c r="C19" i="14"/>
  <c r="D19" i="14"/>
  <c r="E19" i="14"/>
  <c r="F19" i="14"/>
  <c r="B20" i="14"/>
  <c r="C20" i="14"/>
  <c r="D20" i="14"/>
  <c r="E20" i="14"/>
  <c r="B21" i="14"/>
  <c r="C21" i="14"/>
  <c r="D21" i="14"/>
  <c r="E21" i="14"/>
  <c r="F21" i="14"/>
  <c r="B22" i="14"/>
  <c r="C22" i="14"/>
  <c r="D22" i="14"/>
  <c r="E22" i="14"/>
  <c r="F7" i="13"/>
  <c r="F9" i="13"/>
  <c r="F11" i="13"/>
  <c r="F13" i="13"/>
  <c r="F15" i="13"/>
  <c r="F17" i="13"/>
  <c r="D6" i="14"/>
  <c r="E6" i="14"/>
  <c r="D7" i="14"/>
  <c r="E7" i="14"/>
  <c r="D8" i="14"/>
  <c r="E8" i="14"/>
  <c r="D9" i="14"/>
  <c r="E9" i="14"/>
  <c r="D10" i="14"/>
  <c r="E10" i="14"/>
  <c r="D11" i="14"/>
  <c r="E11" i="14"/>
  <c r="D12" i="14"/>
  <c r="E12" i="14"/>
  <c r="D13" i="14"/>
  <c r="E13" i="14"/>
  <c r="D14" i="14"/>
  <c r="E14" i="14"/>
  <c r="D15" i="14"/>
  <c r="E15" i="14"/>
  <c r="D16" i="14"/>
  <c r="E16" i="14"/>
  <c r="D17" i="14"/>
  <c r="E17" i="14"/>
  <c r="D18" i="14"/>
  <c r="E18" i="14"/>
  <c r="D6" i="15"/>
  <c r="E6" i="15"/>
  <c r="D7" i="15"/>
  <c r="E7" i="15"/>
  <c r="D8" i="15"/>
  <c r="E8" i="15"/>
  <c r="D9" i="15"/>
  <c r="E9" i="15"/>
  <c r="D10" i="15"/>
  <c r="E10" i="15"/>
  <c r="D11" i="15"/>
  <c r="E11" i="15"/>
  <c r="D12" i="15"/>
  <c r="E12" i="15"/>
  <c r="D13" i="15"/>
  <c r="E13" i="15"/>
  <c r="D14" i="15"/>
  <c r="E14" i="15"/>
  <c r="D15" i="15"/>
  <c r="E15" i="15"/>
  <c r="D16" i="15"/>
  <c r="E16" i="15"/>
  <c r="D17" i="15"/>
  <c r="E17" i="15"/>
  <c r="D18" i="15"/>
  <c r="E18" i="15"/>
  <c r="D6" i="16"/>
  <c r="E6" i="16"/>
  <c r="D7" i="16"/>
  <c r="E7" i="16"/>
  <c r="D8" i="16"/>
  <c r="E8" i="16"/>
  <c r="D9" i="16"/>
  <c r="E9" i="16"/>
  <c r="D10" i="16"/>
  <c r="E10" i="16"/>
  <c r="D11" i="16"/>
  <c r="E11" i="16"/>
  <c r="D12" i="16"/>
  <c r="E12" i="16"/>
  <c r="D13" i="16"/>
  <c r="E13" i="16"/>
  <c r="D14" i="16"/>
  <c r="E14" i="16"/>
  <c r="D15" i="16"/>
  <c r="E15" i="16"/>
  <c r="D16" i="16"/>
  <c r="E16" i="16"/>
  <c r="D17" i="16"/>
  <c r="E17" i="16"/>
  <c r="D18" i="16"/>
  <c r="E18" i="16"/>
  <c r="D6" i="17"/>
  <c r="E6" i="17"/>
  <c r="D7" i="17"/>
  <c r="E7" i="17"/>
  <c r="D8" i="17"/>
  <c r="E8" i="17"/>
  <c r="D9" i="17"/>
  <c r="E9" i="17"/>
  <c r="D10" i="17"/>
  <c r="E10" i="17"/>
  <c r="D11" i="17"/>
  <c r="E11" i="17"/>
  <c r="D12" i="17"/>
  <c r="E12" i="17"/>
  <c r="D13" i="17"/>
  <c r="E13" i="17"/>
  <c r="D14" i="17"/>
  <c r="E14" i="17"/>
  <c r="D15" i="17"/>
  <c r="E15" i="17"/>
  <c r="D16" i="17"/>
  <c r="E16" i="17"/>
  <c r="D17" i="17"/>
  <c r="E17" i="17"/>
  <c r="D18" i="17"/>
  <c r="E18" i="17"/>
  <c r="D6" i="18"/>
  <c r="E6" i="18"/>
  <c r="D7" i="18"/>
  <c r="E7" i="18"/>
  <c r="D8" i="18"/>
  <c r="E8" i="18"/>
  <c r="D9" i="18"/>
  <c r="E9" i="18"/>
  <c r="D10" i="18"/>
  <c r="E10" i="18"/>
  <c r="D11" i="18"/>
  <c r="E11" i="18"/>
  <c r="D12" i="18"/>
  <c r="E12" i="18"/>
  <c r="D13" i="18"/>
  <c r="E13" i="18"/>
  <c r="D14" i="18"/>
  <c r="E14" i="18"/>
  <c r="D15" i="18"/>
  <c r="E15" i="18"/>
  <c r="D16" i="18"/>
  <c r="E16" i="18"/>
  <c r="D17" i="18"/>
  <c r="E17" i="18"/>
  <c r="D18" i="18"/>
  <c r="E18" i="18"/>
  <c r="D6" i="19"/>
  <c r="E6" i="19"/>
  <c r="D7" i="19"/>
  <c r="E7" i="19"/>
  <c r="D8" i="19"/>
  <c r="E8" i="19"/>
  <c r="D9" i="19"/>
  <c r="E9" i="19"/>
  <c r="D10" i="19"/>
  <c r="E10" i="19"/>
  <c r="D11" i="19"/>
  <c r="E11" i="19"/>
  <c r="D12" i="19"/>
  <c r="E12" i="19"/>
  <c r="D13" i="19"/>
  <c r="E13" i="19"/>
  <c r="D14" i="19"/>
  <c r="E14" i="19"/>
  <c r="D15" i="19"/>
  <c r="E15" i="19"/>
  <c r="D16" i="19"/>
  <c r="E16" i="19"/>
  <c r="D17" i="19"/>
  <c r="E17" i="19"/>
  <c r="D18" i="19"/>
  <c r="E18" i="19"/>
  <c r="D6" i="1"/>
  <c r="E6" i="1"/>
  <c r="D7" i="1"/>
  <c r="E7" i="1"/>
  <c r="D8" i="1"/>
  <c r="E8" i="1"/>
  <c r="D9" i="1"/>
  <c r="E9" i="1"/>
  <c r="D10" i="1"/>
  <c r="E10" i="1"/>
  <c r="D11" i="1"/>
  <c r="E11" i="1"/>
  <c r="D12" i="1"/>
  <c r="E12" i="1"/>
  <c r="D13" i="1"/>
  <c r="E13" i="1"/>
  <c r="D14" i="1"/>
  <c r="E14" i="1"/>
  <c r="D15" i="1"/>
  <c r="E15" i="1"/>
  <c r="D16" i="1"/>
  <c r="E16" i="1"/>
  <c r="D17" i="1"/>
  <c r="E17" i="1"/>
  <c r="D18" i="1"/>
  <c r="E18" i="1"/>
  <c r="D6" i="20"/>
  <c r="E6" i="20"/>
  <c r="D7" i="20"/>
  <c r="E7" i="20"/>
  <c r="D8" i="20"/>
  <c r="E8" i="20"/>
  <c r="D9" i="20"/>
  <c r="E9" i="20"/>
  <c r="D10" i="20"/>
  <c r="E10" i="20"/>
  <c r="D11" i="20"/>
  <c r="E11" i="20"/>
  <c r="D12" i="20"/>
  <c r="E12" i="20"/>
  <c r="D13" i="20"/>
  <c r="E13" i="20"/>
  <c r="D14" i="20"/>
  <c r="E14" i="20"/>
  <c r="D15" i="20"/>
  <c r="E15" i="20"/>
  <c r="D16" i="20"/>
  <c r="E16" i="20"/>
  <c r="D17" i="20"/>
  <c r="E17" i="20"/>
  <c r="D18" i="20"/>
  <c r="E18" i="20"/>
  <c r="D6" i="22"/>
  <c r="E6" i="22"/>
  <c r="D7" i="22"/>
  <c r="E7" i="22"/>
  <c r="D8" i="22"/>
  <c r="E8" i="22"/>
  <c r="D9" i="22"/>
  <c r="E9" i="22"/>
  <c r="D10" i="22"/>
  <c r="E10" i="22"/>
  <c r="D11" i="22"/>
  <c r="E11" i="22"/>
  <c r="D12" i="22"/>
  <c r="E12" i="22"/>
  <c r="D13" i="22"/>
  <c r="E13" i="22"/>
  <c r="D14" i="22"/>
  <c r="E14" i="22"/>
  <c r="D15" i="22"/>
  <c r="E15" i="22"/>
  <c r="D16" i="22"/>
  <c r="E16" i="22"/>
  <c r="D17" i="22"/>
  <c r="E17" i="22"/>
  <c r="D18" i="22"/>
  <c r="E18" i="22"/>
  <c r="D6" i="25"/>
  <c r="E6" i="25"/>
  <c r="D7" i="25"/>
  <c r="E7" i="25"/>
  <c r="D8" i="25"/>
  <c r="E8" i="25"/>
  <c r="D9" i="25"/>
  <c r="E9" i="25"/>
  <c r="D10" i="25"/>
  <c r="E10" i="25"/>
  <c r="D11" i="25"/>
  <c r="E11" i="25"/>
  <c r="D12" i="25"/>
  <c r="E12" i="25"/>
  <c r="D13" i="25"/>
  <c r="E13" i="25"/>
  <c r="D14" i="25"/>
  <c r="E14" i="25"/>
  <c r="D15" i="25"/>
  <c r="E15" i="25"/>
  <c r="D16" i="25"/>
  <c r="E16" i="25"/>
  <c r="D17" i="25"/>
  <c r="E17" i="25"/>
  <c r="D18" i="25"/>
  <c r="E18" i="25"/>
  <c r="D6" i="21"/>
  <c r="E6" i="21"/>
  <c r="D7" i="21"/>
  <c r="E7" i="21"/>
  <c r="D8" i="21"/>
  <c r="E8" i="21"/>
  <c r="D9" i="21"/>
  <c r="E9" i="21"/>
  <c r="D10" i="21"/>
  <c r="E10" i="21"/>
  <c r="D11" i="21"/>
  <c r="E11" i="21"/>
  <c r="D12" i="21"/>
  <c r="E12" i="21"/>
  <c r="D13" i="21"/>
  <c r="E13" i="21"/>
  <c r="D14" i="21"/>
  <c r="E14" i="21"/>
  <c r="D15" i="21"/>
  <c r="E15" i="21"/>
  <c r="D16" i="21"/>
  <c r="E16" i="21"/>
  <c r="D17" i="21"/>
  <c r="E17" i="21"/>
  <c r="D18" i="21"/>
  <c r="E18" i="21"/>
  <c r="D6" i="26"/>
  <c r="E6" i="26"/>
  <c r="D7" i="26"/>
  <c r="E7" i="26"/>
  <c r="D8" i="26"/>
  <c r="E8" i="26"/>
  <c r="D9" i="26"/>
  <c r="E9" i="26"/>
  <c r="D10" i="26"/>
  <c r="E10" i="26"/>
  <c r="D11" i="26"/>
  <c r="E11" i="26"/>
  <c r="D12" i="26"/>
  <c r="E12" i="26"/>
  <c r="D13" i="26"/>
  <c r="E13" i="26"/>
  <c r="D14" i="26"/>
  <c r="E14" i="26"/>
  <c r="D15" i="26"/>
  <c r="E15" i="26"/>
  <c r="D16" i="26"/>
  <c r="E16" i="26"/>
  <c r="D17" i="26"/>
  <c r="E17" i="26"/>
  <c r="D18" i="26"/>
  <c r="E18" i="26"/>
  <c r="D6" i="27"/>
  <c r="E6" i="27"/>
  <c r="D7" i="27"/>
  <c r="E7" i="27"/>
  <c r="D8" i="27"/>
  <c r="E8" i="27"/>
  <c r="D9" i="27"/>
  <c r="E9" i="27"/>
  <c r="D10" i="27"/>
  <c r="E10" i="27"/>
  <c r="D11" i="27"/>
  <c r="E11" i="27"/>
  <c r="D12" i="27"/>
  <c r="E12" i="27"/>
  <c r="D13" i="27"/>
  <c r="E13" i="27"/>
  <c r="D14" i="27"/>
  <c r="E14" i="27"/>
  <c r="D15" i="27"/>
  <c r="E15" i="27"/>
  <c r="D16" i="27"/>
  <c r="E16" i="27"/>
  <c r="D17" i="27"/>
  <c r="E17" i="27"/>
  <c r="D18" i="27"/>
  <c r="E18" i="27"/>
  <c r="D6" i="28"/>
  <c r="E6" i="28"/>
  <c r="D7" i="28"/>
  <c r="E7" i="28"/>
  <c r="D8" i="28"/>
  <c r="E8" i="28"/>
  <c r="D9" i="28"/>
  <c r="E9" i="28"/>
  <c r="D10" i="28"/>
  <c r="E10" i="28"/>
  <c r="D11" i="28"/>
  <c r="E11" i="28"/>
  <c r="D12" i="28"/>
  <c r="E12" i="28"/>
  <c r="D13" i="28"/>
  <c r="E13" i="28"/>
  <c r="D14" i="28"/>
  <c r="E14" i="28"/>
  <c r="D15" i="28"/>
  <c r="E15" i="28"/>
  <c r="D16" i="28"/>
  <c r="E16" i="28"/>
  <c r="D17" i="28"/>
  <c r="E17" i="28"/>
  <c r="D18" i="28"/>
  <c r="E18" i="28"/>
  <c r="D6" i="29"/>
  <c r="E6" i="29"/>
  <c r="D7" i="29"/>
  <c r="E7" i="29"/>
  <c r="D8" i="29"/>
  <c r="E8" i="29"/>
  <c r="D9" i="29"/>
  <c r="E9" i="29"/>
  <c r="D10" i="29"/>
  <c r="E10" i="29"/>
  <c r="D11" i="29"/>
  <c r="E11" i="29"/>
  <c r="D12" i="29"/>
  <c r="E12" i="29"/>
  <c r="D13" i="29"/>
  <c r="E13" i="29"/>
  <c r="D14" i="29"/>
  <c r="E14" i="29"/>
  <c r="D15" i="29"/>
  <c r="E15" i="29"/>
  <c r="D16" i="29"/>
  <c r="E16" i="29"/>
  <c r="D17" i="29"/>
  <c r="E17" i="29"/>
  <c r="D18" i="29"/>
  <c r="E18" i="29"/>
  <c r="D6" i="30"/>
  <c r="E6" i="30"/>
  <c r="D7" i="30"/>
  <c r="E7" i="30"/>
  <c r="D8" i="30"/>
  <c r="E8" i="30"/>
  <c r="D9" i="30"/>
  <c r="E9" i="30"/>
  <c r="D10" i="30"/>
  <c r="E10" i="30"/>
  <c r="D11" i="30"/>
  <c r="E11" i="30"/>
  <c r="D12" i="30"/>
  <c r="E12" i="30"/>
  <c r="D13" i="30"/>
  <c r="E13" i="30"/>
  <c r="D14" i="30"/>
  <c r="E14" i="30"/>
  <c r="D15" i="30"/>
  <c r="E15" i="30"/>
  <c r="D16" i="30"/>
  <c r="E16" i="30"/>
  <c r="D17" i="30"/>
  <c r="E17" i="30"/>
  <c r="D18" i="30"/>
  <c r="E18" i="30"/>
  <c r="D6" i="12"/>
  <c r="E6" i="12"/>
  <c r="D7" i="12"/>
  <c r="E7" i="12"/>
  <c r="D8" i="12"/>
  <c r="E8" i="12"/>
  <c r="D9" i="12"/>
  <c r="E9" i="12"/>
  <c r="D10" i="12"/>
  <c r="E10" i="12"/>
  <c r="D11" i="12"/>
  <c r="E11" i="12"/>
  <c r="D12" i="12"/>
  <c r="E12" i="12"/>
  <c r="D13" i="12"/>
  <c r="E13" i="12"/>
  <c r="D14" i="12"/>
  <c r="E14" i="12"/>
  <c r="D15" i="12"/>
  <c r="E15" i="12"/>
  <c r="D16" i="12"/>
  <c r="E16" i="12"/>
  <c r="D17" i="12"/>
  <c r="E17" i="12"/>
  <c r="D18" i="12"/>
  <c r="E18" i="12"/>
  <c r="D5" i="14"/>
  <c r="E5" i="14"/>
  <c r="D5" i="15"/>
  <c r="E5" i="15"/>
  <c r="D5" i="16"/>
  <c r="E5" i="16"/>
  <c r="D5" i="17"/>
  <c r="E5" i="17"/>
  <c r="D5" i="18"/>
  <c r="E5" i="18"/>
  <c r="D5" i="19"/>
  <c r="E5" i="19"/>
  <c r="D5" i="1"/>
  <c r="E5" i="1"/>
  <c r="D5" i="20"/>
  <c r="E5" i="20"/>
  <c r="D5" i="22"/>
  <c r="E5" i="22"/>
  <c r="D5" i="25"/>
  <c r="E5" i="25"/>
  <c r="D5" i="21"/>
  <c r="E5" i="21"/>
  <c r="D5" i="26"/>
  <c r="E5" i="26"/>
  <c r="D5" i="27"/>
  <c r="E5" i="27"/>
  <c r="D5" i="28"/>
  <c r="E5" i="28"/>
  <c r="D5" i="29"/>
  <c r="E5" i="29"/>
  <c r="D5" i="30"/>
  <c r="E5" i="30"/>
  <c r="D5" i="12"/>
  <c r="E5" i="12"/>
  <c r="B6" i="13"/>
  <c r="F6" i="13" s="1"/>
  <c r="B7" i="13"/>
  <c r="B8" i="13"/>
  <c r="F8" i="13" s="1"/>
  <c r="B9" i="13"/>
  <c r="B10" i="13"/>
  <c r="F10" i="13" s="1"/>
  <c r="B11" i="13"/>
  <c r="B12" i="13"/>
  <c r="F12" i="13" s="1"/>
  <c r="B13" i="13"/>
  <c r="B14" i="13"/>
  <c r="F14" i="13" s="1"/>
  <c r="B15" i="13"/>
  <c r="B16" i="13"/>
  <c r="F16" i="13" s="1"/>
  <c r="B17" i="13"/>
  <c r="B18" i="13"/>
  <c r="F18" i="13" s="1"/>
  <c r="B6" i="14"/>
  <c r="C6" i="14"/>
  <c r="B7" i="14"/>
  <c r="C7" i="14"/>
  <c r="F7" i="14" s="1"/>
  <c r="B8" i="14"/>
  <c r="C8" i="14"/>
  <c r="B9" i="14"/>
  <c r="C9" i="14"/>
  <c r="F9" i="14" s="1"/>
  <c r="B10" i="14"/>
  <c r="C10" i="14"/>
  <c r="B11" i="14"/>
  <c r="C11" i="14"/>
  <c r="F11" i="14" s="1"/>
  <c r="B12" i="14"/>
  <c r="C12" i="14"/>
  <c r="B13" i="14"/>
  <c r="C13" i="14"/>
  <c r="F13" i="14" s="1"/>
  <c r="B14" i="14"/>
  <c r="C14" i="14"/>
  <c r="B15" i="14"/>
  <c r="C15" i="14"/>
  <c r="F15" i="14" s="1"/>
  <c r="B16" i="14"/>
  <c r="C16" i="14"/>
  <c r="B17" i="14"/>
  <c r="C17" i="14"/>
  <c r="F17" i="14" s="1"/>
  <c r="B18" i="14"/>
  <c r="C18" i="14"/>
  <c r="B6" i="15"/>
  <c r="C6" i="15"/>
  <c r="F6" i="15" s="1"/>
  <c r="B7" i="15"/>
  <c r="C7" i="15"/>
  <c r="B8" i="15"/>
  <c r="C8" i="15"/>
  <c r="F8" i="15" s="1"/>
  <c r="B9" i="15"/>
  <c r="C9" i="15"/>
  <c r="B10" i="15"/>
  <c r="C10" i="15"/>
  <c r="F10" i="15" s="1"/>
  <c r="B11" i="15"/>
  <c r="C11" i="15"/>
  <c r="B12" i="15"/>
  <c r="C12" i="15"/>
  <c r="F12" i="15" s="1"/>
  <c r="B13" i="15"/>
  <c r="C13" i="15"/>
  <c r="B14" i="15"/>
  <c r="C14" i="15"/>
  <c r="F14" i="15" s="1"/>
  <c r="B15" i="15"/>
  <c r="C15" i="15"/>
  <c r="B16" i="15"/>
  <c r="C16" i="15"/>
  <c r="F16" i="15" s="1"/>
  <c r="B17" i="15"/>
  <c r="C17" i="15"/>
  <c r="B18" i="15"/>
  <c r="C18" i="15"/>
  <c r="F18" i="15" s="1"/>
  <c r="B6" i="16"/>
  <c r="C6" i="16"/>
  <c r="B7" i="16"/>
  <c r="C7" i="16"/>
  <c r="F7" i="16" s="1"/>
  <c r="B8" i="16"/>
  <c r="C8" i="16"/>
  <c r="B9" i="16"/>
  <c r="C9" i="16"/>
  <c r="F9" i="16" s="1"/>
  <c r="B10" i="16"/>
  <c r="C10" i="16"/>
  <c r="B11" i="16"/>
  <c r="C11" i="16"/>
  <c r="F11" i="16" s="1"/>
  <c r="B12" i="16"/>
  <c r="C12" i="16"/>
  <c r="B13" i="16"/>
  <c r="C13" i="16"/>
  <c r="F13" i="16" s="1"/>
  <c r="B14" i="16"/>
  <c r="C14" i="16"/>
  <c r="B15" i="16"/>
  <c r="C15" i="16"/>
  <c r="F15" i="16" s="1"/>
  <c r="B16" i="16"/>
  <c r="C16" i="16"/>
  <c r="B17" i="16"/>
  <c r="C17" i="16"/>
  <c r="F17" i="16" s="1"/>
  <c r="B18" i="16"/>
  <c r="C18" i="16"/>
  <c r="B6" i="17"/>
  <c r="C6" i="17"/>
  <c r="F6" i="17" s="1"/>
  <c r="B7" i="17"/>
  <c r="C7" i="17"/>
  <c r="B8" i="17"/>
  <c r="C8" i="17"/>
  <c r="F8" i="17" s="1"/>
  <c r="B9" i="17"/>
  <c r="C9" i="17"/>
  <c r="B10" i="17"/>
  <c r="C10" i="17"/>
  <c r="F10" i="17" s="1"/>
  <c r="B11" i="17"/>
  <c r="C11" i="17"/>
  <c r="B12" i="17"/>
  <c r="C12" i="17"/>
  <c r="F12" i="17" s="1"/>
  <c r="B13" i="17"/>
  <c r="C13" i="17"/>
  <c r="B14" i="17"/>
  <c r="C14" i="17"/>
  <c r="F14" i="17" s="1"/>
  <c r="B15" i="17"/>
  <c r="C15" i="17"/>
  <c r="B16" i="17"/>
  <c r="C16" i="17"/>
  <c r="F16" i="17" s="1"/>
  <c r="B17" i="17"/>
  <c r="C17" i="17"/>
  <c r="B18" i="17"/>
  <c r="C18" i="17"/>
  <c r="F18" i="17" s="1"/>
  <c r="B6" i="18"/>
  <c r="C6" i="18"/>
  <c r="B7" i="18"/>
  <c r="C7" i="18"/>
  <c r="F7" i="18" s="1"/>
  <c r="B8" i="18"/>
  <c r="C8" i="18"/>
  <c r="B9" i="18"/>
  <c r="C9" i="18"/>
  <c r="F9" i="18" s="1"/>
  <c r="B10" i="18"/>
  <c r="C10" i="18"/>
  <c r="B11" i="18"/>
  <c r="C11" i="18"/>
  <c r="F11" i="18" s="1"/>
  <c r="B12" i="18"/>
  <c r="C12" i="18"/>
  <c r="B13" i="18"/>
  <c r="C13" i="18"/>
  <c r="F13" i="18" s="1"/>
  <c r="B14" i="18"/>
  <c r="C14" i="18"/>
  <c r="B15" i="18"/>
  <c r="C15" i="18"/>
  <c r="F15" i="18" s="1"/>
  <c r="B16" i="18"/>
  <c r="C16" i="18"/>
  <c r="B17" i="18"/>
  <c r="C17" i="18"/>
  <c r="F17" i="18" s="1"/>
  <c r="B18" i="18"/>
  <c r="C18" i="18"/>
  <c r="B6" i="19"/>
  <c r="C6" i="19"/>
  <c r="F6" i="19" s="1"/>
  <c r="B7" i="19"/>
  <c r="C7" i="19"/>
  <c r="B8" i="19"/>
  <c r="C8" i="19"/>
  <c r="F8" i="19" s="1"/>
  <c r="B9" i="19"/>
  <c r="C9" i="19"/>
  <c r="B10" i="19"/>
  <c r="C10" i="19"/>
  <c r="F10" i="19" s="1"/>
  <c r="B11" i="19"/>
  <c r="C11" i="19"/>
  <c r="B12" i="19"/>
  <c r="C12" i="19"/>
  <c r="F12" i="19" s="1"/>
  <c r="B13" i="19"/>
  <c r="C13" i="19"/>
  <c r="B14" i="19"/>
  <c r="C14" i="19"/>
  <c r="F14" i="19" s="1"/>
  <c r="B15" i="19"/>
  <c r="C15" i="19"/>
  <c r="B16" i="19"/>
  <c r="C16" i="19"/>
  <c r="F16" i="19" s="1"/>
  <c r="B17" i="19"/>
  <c r="C17" i="19"/>
  <c r="B18" i="19"/>
  <c r="C18" i="19"/>
  <c r="F18" i="19" s="1"/>
  <c r="B6" i="1"/>
  <c r="C6" i="1"/>
  <c r="B7" i="1"/>
  <c r="C7" i="1"/>
  <c r="F7" i="1" s="1"/>
  <c r="B8" i="1"/>
  <c r="C8" i="1"/>
  <c r="B9" i="1"/>
  <c r="C9" i="1"/>
  <c r="F9" i="1" s="1"/>
  <c r="B10" i="1"/>
  <c r="C10" i="1"/>
  <c r="B11" i="1"/>
  <c r="C11" i="1"/>
  <c r="F11" i="1" s="1"/>
  <c r="B12" i="1"/>
  <c r="C12" i="1"/>
  <c r="B13" i="1"/>
  <c r="C13" i="1"/>
  <c r="F13" i="1" s="1"/>
  <c r="B14" i="1"/>
  <c r="C14" i="1"/>
  <c r="B15" i="1"/>
  <c r="C15" i="1"/>
  <c r="F15" i="1" s="1"/>
  <c r="B16" i="1"/>
  <c r="C16" i="1"/>
  <c r="B17" i="1"/>
  <c r="C17" i="1"/>
  <c r="F17" i="1" s="1"/>
  <c r="B18" i="1"/>
  <c r="C18" i="1"/>
  <c r="B6" i="20"/>
  <c r="C6" i="20"/>
  <c r="B7" i="20"/>
  <c r="C7" i="20"/>
  <c r="B8" i="20"/>
  <c r="C8" i="20"/>
  <c r="F8" i="20" s="1"/>
  <c r="B9" i="20"/>
  <c r="C9" i="20"/>
  <c r="B10" i="20"/>
  <c r="C10" i="20"/>
  <c r="F10" i="20" s="1"/>
  <c r="B11" i="20"/>
  <c r="C11" i="20"/>
  <c r="B12" i="20"/>
  <c r="C12" i="20"/>
  <c r="F12" i="20" s="1"/>
  <c r="B13" i="20"/>
  <c r="C13" i="20"/>
  <c r="B14" i="20"/>
  <c r="C14" i="20"/>
  <c r="F14" i="20" s="1"/>
  <c r="B15" i="20"/>
  <c r="C15" i="20"/>
  <c r="B16" i="20"/>
  <c r="C16" i="20"/>
  <c r="F16" i="20" s="1"/>
  <c r="B17" i="20"/>
  <c r="C17" i="20"/>
  <c r="B18" i="20"/>
  <c r="C18" i="20"/>
  <c r="F18" i="20" s="1"/>
  <c r="B6" i="22"/>
  <c r="C6" i="22"/>
  <c r="B7" i="22"/>
  <c r="C7" i="22"/>
  <c r="F7" i="22" s="1"/>
  <c r="B8" i="22"/>
  <c r="C8" i="22"/>
  <c r="B9" i="22"/>
  <c r="C9" i="22"/>
  <c r="F9" i="22" s="1"/>
  <c r="B10" i="22"/>
  <c r="C10" i="22"/>
  <c r="B11" i="22"/>
  <c r="C11" i="22"/>
  <c r="F11" i="22" s="1"/>
  <c r="B12" i="22"/>
  <c r="C12" i="22"/>
  <c r="B13" i="22"/>
  <c r="C13" i="22"/>
  <c r="F13" i="22" s="1"/>
  <c r="B14" i="22"/>
  <c r="C14" i="22"/>
  <c r="B15" i="22"/>
  <c r="C15" i="22"/>
  <c r="F15" i="22" s="1"/>
  <c r="B16" i="22"/>
  <c r="C16" i="22"/>
  <c r="B17" i="22"/>
  <c r="C17" i="22"/>
  <c r="F17" i="22" s="1"/>
  <c r="B18" i="22"/>
  <c r="C18" i="22"/>
  <c r="B6" i="25"/>
  <c r="C6" i="25"/>
  <c r="F6" i="25" s="1"/>
  <c r="B7" i="25"/>
  <c r="C7" i="25"/>
  <c r="B8" i="25"/>
  <c r="C8" i="25"/>
  <c r="F8" i="25" s="1"/>
  <c r="B9" i="25"/>
  <c r="C9" i="25"/>
  <c r="B10" i="25"/>
  <c r="C10" i="25"/>
  <c r="F10" i="25" s="1"/>
  <c r="B11" i="25"/>
  <c r="C11" i="25"/>
  <c r="B12" i="25"/>
  <c r="C12" i="25"/>
  <c r="F12" i="25" s="1"/>
  <c r="B13" i="25"/>
  <c r="C13" i="25"/>
  <c r="B14" i="25"/>
  <c r="C14" i="25"/>
  <c r="F14" i="25" s="1"/>
  <c r="B15" i="25"/>
  <c r="C15" i="25"/>
  <c r="B16" i="25"/>
  <c r="C16" i="25"/>
  <c r="F16" i="25" s="1"/>
  <c r="B17" i="25"/>
  <c r="C17" i="25"/>
  <c r="B18" i="25"/>
  <c r="C18" i="25"/>
  <c r="F18" i="25" s="1"/>
  <c r="B6" i="21"/>
  <c r="C6" i="21"/>
  <c r="B7" i="21"/>
  <c r="C7" i="21"/>
  <c r="F7" i="21" s="1"/>
  <c r="B8" i="21"/>
  <c r="C8" i="21"/>
  <c r="B9" i="21"/>
  <c r="C9" i="21"/>
  <c r="F9" i="21" s="1"/>
  <c r="B10" i="21"/>
  <c r="C10" i="21"/>
  <c r="B11" i="21"/>
  <c r="C11" i="21"/>
  <c r="F11" i="21" s="1"/>
  <c r="B12" i="21"/>
  <c r="C12" i="21"/>
  <c r="B13" i="21"/>
  <c r="C13" i="21"/>
  <c r="F13" i="21" s="1"/>
  <c r="B14" i="21"/>
  <c r="C14" i="21"/>
  <c r="B15" i="21"/>
  <c r="C15" i="21"/>
  <c r="F15" i="21" s="1"/>
  <c r="B16" i="21"/>
  <c r="C16" i="21"/>
  <c r="B17" i="21"/>
  <c r="C17" i="21"/>
  <c r="F17" i="21" s="1"/>
  <c r="B18" i="21"/>
  <c r="C18" i="21"/>
  <c r="B6" i="26"/>
  <c r="C6" i="26"/>
  <c r="F6" i="26" s="1"/>
  <c r="B7" i="26"/>
  <c r="C7" i="26"/>
  <c r="B8" i="26"/>
  <c r="C8" i="26"/>
  <c r="F8" i="26" s="1"/>
  <c r="B9" i="26"/>
  <c r="C9" i="26"/>
  <c r="B10" i="26"/>
  <c r="C10" i="26"/>
  <c r="F10" i="26" s="1"/>
  <c r="B11" i="26"/>
  <c r="C11" i="26"/>
  <c r="B12" i="26"/>
  <c r="C12" i="26"/>
  <c r="F12" i="26" s="1"/>
  <c r="B13" i="26"/>
  <c r="C13" i="26"/>
  <c r="B14" i="26"/>
  <c r="C14" i="26"/>
  <c r="F14" i="26" s="1"/>
  <c r="B15" i="26"/>
  <c r="C15" i="26"/>
  <c r="B16" i="26"/>
  <c r="C16" i="26"/>
  <c r="F16" i="26" s="1"/>
  <c r="B17" i="26"/>
  <c r="C17" i="26"/>
  <c r="B18" i="26"/>
  <c r="C18" i="26"/>
  <c r="F18" i="26" s="1"/>
  <c r="B6" i="27"/>
  <c r="C6" i="27"/>
  <c r="B7" i="27"/>
  <c r="C7" i="27"/>
  <c r="F7" i="27" s="1"/>
  <c r="B8" i="27"/>
  <c r="C8" i="27"/>
  <c r="B9" i="27"/>
  <c r="C9" i="27"/>
  <c r="F9" i="27" s="1"/>
  <c r="B10" i="27"/>
  <c r="C10" i="27"/>
  <c r="B11" i="27"/>
  <c r="C11" i="27"/>
  <c r="F11" i="27" s="1"/>
  <c r="B12" i="27"/>
  <c r="C12" i="27"/>
  <c r="B13" i="27"/>
  <c r="C13" i="27"/>
  <c r="F13" i="27" s="1"/>
  <c r="B14" i="27"/>
  <c r="C14" i="27"/>
  <c r="B15" i="27"/>
  <c r="C15" i="27"/>
  <c r="F15" i="27" s="1"/>
  <c r="B16" i="27"/>
  <c r="C16" i="27"/>
  <c r="B17" i="27"/>
  <c r="C17" i="27"/>
  <c r="F17" i="27" s="1"/>
  <c r="B18" i="27"/>
  <c r="C18" i="27"/>
  <c r="B6" i="28"/>
  <c r="C6" i="28"/>
  <c r="F6" i="28" s="1"/>
  <c r="B7" i="28"/>
  <c r="C7" i="28"/>
  <c r="B8" i="28"/>
  <c r="C8" i="28"/>
  <c r="F8" i="28" s="1"/>
  <c r="B9" i="28"/>
  <c r="C9" i="28"/>
  <c r="B10" i="28"/>
  <c r="C10" i="28"/>
  <c r="F10" i="28" s="1"/>
  <c r="B11" i="28"/>
  <c r="C11" i="28"/>
  <c r="B12" i="28"/>
  <c r="C12" i="28"/>
  <c r="F12" i="28" s="1"/>
  <c r="B13" i="28"/>
  <c r="C13" i="28"/>
  <c r="B14" i="28"/>
  <c r="C14" i="28"/>
  <c r="F14" i="28" s="1"/>
  <c r="B15" i="28"/>
  <c r="C15" i="28"/>
  <c r="B16" i="28"/>
  <c r="C16" i="28"/>
  <c r="F16" i="28" s="1"/>
  <c r="B17" i="28"/>
  <c r="C17" i="28"/>
  <c r="B18" i="28"/>
  <c r="C18" i="28"/>
  <c r="F18" i="28" s="1"/>
  <c r="B6" i="29"/>
  <c r="C6" i="29"/>
  <c r="B7" i="29"/>
  <c r="C7" i="29"/>
  <c r="F7" i="29" s="1"/>
  <c r="B8" i="29"/>
  <c r="C8" i="29"/>
  <c r="B9" i="29"/>
  <c r="C9" i="29"/>
  <c r="F9" i="29" s="1"/>
  <c r="B10" i="29"/>
  <c r="C10" i="29"/>
  <c r="B11" i="29"/>
  <c r="C11" i="29"/>
  <c r="F11" i="29" s="1"/>
  <c r="B12" i="29"/>
  <c r="C12" i="29"/>
  <c r="B13" i="29"/>
  <c r="C13" i="29"/>
  <c r="F13" i="29" s="1"/>
  <c r="B14" i="29"/>
  <c r="C14" i="29"/>
  <c r="B15" i="29"/>
  <c r="C15" i="29"/>
  <c r="F15" i="29" s="1"/>
  <c r="B16" i="29"/>
  <c r="C16" i="29"/>
  <c r="B17" i="29"/>
  <c r="C17" i="29"/>
  <c r="F17" i="29" s="1"/>
  <c r="B18" i="29"/>
  <c r="C18" i="29"/>
  <c r="B6" i="30"/>
  <c r="C6" i="30"/>
  <c r="B7" i="30"/>
  <c r="C7" i="30"/>
  <c r="B8" i="30"/>
  <c r="C8" i="30"/>
  <c r="F8" i="30" s="1"/>
  <c r="B9" i="30"/>
  <c r="C9" i="30"/>
  <c r="B10" i="30"/>
  <c r="C10" i="30"/>
  <c r="F10" i="30" s="1"/>
  <c r="B11" i="30"/>
  <c r="C11" i="30"/>
  <c r="B12" i="30"/>
  <c r="C12" i="30"/>
  <c r="F12" i="30" s="1"/>
  <c r="B13" i="30"/>
  <c r="C13" i="30"/>
  <c r="B14" i="30"/>
  <c r="C14" i="30"/>
  <c r="F14" i="30" s="1"/>
  <c r="B15" i="30"/>
  <c r="C15" i="30"/>
  <c r="B16" i="30"/>
  <c r="C16" i="30"/>
  <c r="F16" i="30" s="1"/>
  <c r="B17" i="30"/>
  <c r="C17" i="30"/>
  <c r="B18" i="30"/>
  <c r="C18" i="30"/>
  <c r="F18" i="30" s="1"/>
  <c r="B6" i="12"/>
  <c r="C6" i="12"/>
  <c r="B7" i="12"/>
  <c r="C7" i="12"/>
  <c r="F7" i="12" s="1"/>
  <c r="B8" i="12"/>
  <c r="C8" i="12"/>
  <c r="B9" i="12"/>
  <c r="C9" i="12"/>
  <c r="B10" i="12"/>
  <c r="C10" i="12"/>
  <c r="B11" i="12"/>
  <c r="C11" i="12"/>
  <c r="F11" i="12" s="1"/>
  <c r="B12" i="12"/>
  <c r="C12" i="12"/>
  <c r="B13" i="12"/>
  <c r="C13" i="12"/>
  <c r="B14" i="12"/>
  <c r="C14" i="12"/>
  <c r="B15" i="12"/>
  <c r="C15" i="12"/>
  <c r="F15" i="12" s="1"/>
  <c r="B16" i="12"/>
  <c r="C16" i="12"/>
  <c r="B17" i="12"/>
  <c r="C17" i="12"/>
  <c r="B18" i="12"/>
  <c r="C18" i="12"/>
  <c r="F18" i="12" s="1"/>
  <c r="C5" i="30"/>
  <c r="B5" i="30"/>
  <c r="C5" i="29"/>
  <c r="B5" i="29"/>
  <c r="F5" i="29" s="1"/>
  <c r="C5" i="28"/>
  <c r="C5" i="26"/>
  <c r="B5" i="26"/>
  <c r="C5" i="27"/>
  <c r="B5" i="27"/>
  <c r="B5" i="28"/>
  <c r="C5" i="21"/>
  <c r="B5" i="21"/>
  <c r="F5" i="21" s="1"/>
  <c r="C5" i="25"/>
  <c r="B5" i="25"/>
  <c r="C5" i="22"/>
  <c r="B5" i="22"/>
  <c r="C5" i="20"/>
  <c r="B5" i="20"/>
  <c r="C5" i="1"/>
  <c r="B5" i="1"/>
  <c r="F5" i="1" s="1"/>
  <c r="C5" i="19"/>
  <c r="B5" i="19"/>
  <c r="C5" i="18"/>
  <c r="B5" i="18"/>
  <c r="C5" i="17"/>
  <c r="B5" i="17"/>
  <c r="C5" i="16"/>
  <c r="B5" i="16"/>
  <c r="F5" i="16" s="1"/>
  <c r="C5" i="15"/>
  <c r="B5" i="15"/>
  <c r="C5" i="14"/>
  <c r="B5" i="14"/>
  <c r="B5" i="13"/>
  <c r="F5" i="13" s="1"/>
  <c r="K24" i="28" l="1"/>
  <c r="J24" i="28"/>
  <c r="K24" i="18"/>
  <c r="J24" i="18"/>
  <c r="J25" i="30"/>
  <c r="K25" i="30"/>
  <c r="K25" i="12"/>
  <c r="J25" i="12"/>
  <c r="I25" i="28"/>
  <c r="K24" i="26"/>
  <c r="J24" i="26"/>
  <c r="K25" i="22"/>
  <c r="J25" i="22"/>
  <c r="J25" i="16"/>
  <c r="K25" i="16"/>
  <c r="I25" i="18"/>
  <c r="K24" i="16"/>
  <c r="J24" i="16"/>
  <c r="K25" i="13"/>
  <c r="J25" i="13"/>
  <c r="K24" i="25"/>
  <c r="J24" i="25"/>
  <c r="K24" i="14"/>
  <c r="J24" i="14"/>
  <c r="I25" i="26"/>
  <c r="K24" i="30"/>
  <c r="J24" i="30"/>
  <c r="K25" i="27"/>
  <c r="J25" i="27"/>
  <c r="I25" i="25"/>
  <c r="J25" i="1"/>
  <c r="K25" i="1"/>
  <c r="K24" i="1"/>
  <c r="J24" i="1"/>
  <c r="K25" i="17"/>
  <c r="J25" i="17"/>
  <c r="I25" i="14"/>
  <c r="F5" i="14"/>
  <c r="N2" i="14" s="1"/>
  <c r="F5" i="18"/>
  <c r="N2" i="18" s="1"/>
  <c r="F5" i="22"/>
  <c r="N2" i="22" s="1"/>
  <c r="F5" i="28"/>
  <c r="F5" i="25"/>
  <c r="N2" i="25" s="1"/>
  <c r="F5" i="19"/>
  <c r="N2" i="19" s="1"/>
  <c r="F5" i="15"/>
  <c r="N2" i="15" s="1"/>
  <c r="F6" i="30"/>
  <c r="F6" i="20"/>
  <c r="F19" i="30"/>
  <c r="F22" i="29"/>
  <c r="F19" i="29"/>
  <c r="F21" i="20"/>
  <c r="F19" i="1"/>
  <c r="F5" i="27"/>
  <c r="N3" i="27" s="1"/>
  <c r="F17" i="12"/>
  <c r="F13" i="12"/>
  <c r="F9" i="12"/>
  <c r="F17" i="30"/>
  <c r="F15" i="30"/>
  <c r="F13" i="30"/>
  <c r="F11" i="30"/>
  <c r="F9" i="30"/>
  <c r="F7" i="30"/>
  <c r="F18" i="29"/>
  <c r="F16" i="29"/>
  <c r="F14" i="29"/>
  <c r="F12" i="29"/>
  <c r="F10" i="29"/>
  <c r="F8" i="29"/>
  <c r="F6" i="29"/>
  <c r="N3" i="29" s="1"/>
  <c r="F17" i="28"/>
  <c r="F15" i="28"/>
  <c r="F13" i="28"/>
  <c r="F11" i="28"/>
  <c r="F9" i="28"/>
  <c r="F7" i="28"/>
  <c r="N2" i="28" s="1"/>
  <c r="F18" i="27"/>
  <c r="F16" i="27"/>
  <c r="F14" i="27"/>
  <c r="F12" i="27"/>
  <c r="F10" i="27"/>
  <c r="F8" i="27"/>
  <c r="F6" i="27"/>
  <c r="F17" i="26"/>
  <c r="F15" i="26"/>
  <c r="F13" i="26"/>
  <c r="F11" i="26"/>
  <c r="F9" i="26"/>
  <c r="F7" i="26"/>
  <c r="F18" i="21"/>
  <c r="F16" i="21"/>
  <c r="F14" i="21"/>
  <c r="F12" i="21"/>
  <c r="F10" i="21"/>
  <c r="F8" i="21"/>
  <c r="F6" i="21"/>
  <c r="N2" i="21" s="1"/>
  <c r="F17" i="25"/>
  <c r="F15" i="25"/>
  <c r="F13" i="25"/>
  <c r="F11" i="25"/>
  <c r="F9" i="25"/>
  <c r="F7" i="25"/>
  <c r="F18" i="22"/>
  <c r="F16" i="22"/>
  <c r="F14" i="22"/>
  <c r="F12" i="22"/>
  <c r="F10" i="22"/>
  <c r="F8" i="22"/>
  <c r="N3" i="22" s="1"/>
  <c r="F6" i="22"/>
  <c r="F17" i="20"/>
  <c r="F15" i="20"/>
  <c r="F13" i="20"/>
  <c r="F11" i="20"/>
  <c r="F9" i="20"/>
  <c r="F7" i="20"/>
  <c r="F18" i="1"/>
  <c r="F16" i="1"/>
  <c r="F14" i="1"/>
  <c r="F12" i="1"/>
  <c r="F10" i="1"/>
  <c r="F8" i="1"/>
  <c r="F6" i="1"/>
  <c r="N2" i="1" s="1"/>
  <c r="F17" i="19"/>
  <c r="F15" i="19"/>
  <c r="F13" i="19"/>
  <c r="F11" i="19"/>
  <c r="F9" i="19"/>
  <c r="F7" i="19"/>
  <c r="N3" i="19" s="1"/>
  <c r="F18" i="18"/>
  <c r="F16" i="18"/>
  <c r="F14" i="18"/>
  <c r="F12" i="18"/>
  <c r="F10" i="18"/>
  <c r="F8" i="18"/>
  <c r="F6" i="18"/>
  <c r="F17" i="17"/>
  <c r="F15" i="17"/>
  <c r="F13" i="17"/>
  <c r="F11" i="17"/>
  <c r="F9" i="17"/>
  <c r="N3" i="17" s="1"/>
  <c r="F7" i="17"/>
  <c r="F18" i="16"/>
  <c r="F16" i="16"/>
  <c r="F14" i="16"/>
  <c r="F12" i="16"/>
  <c r="F10" i="16"/>
  <c r="F8" i="16"/>
  <c r="F6" i="16"/>
  <c r="N3" i="16" s="1"/>
  <c r="F17" i="15"/>
  <c r="F15" i="15"/>
  <c r="F13" i="15"/>
  <c r="F11" i="15"/>
  <c r="F9" i="15"/>
  <c r="F7" i="15"/>
  <c r="F18" i="14"/>
  <c r="F16" i="14"/>
  <c r="F14" i="14"/>
  <c r="F12" i="14"/>
  <c r="F10" i="14"/>
  <c r="F8" i="14"/>
  <c r="N3" i="14" s="1"/>
  <c r="F6" i="14"/>
  <c r="F5" i="30"/>
  <c r="N3" i="30" s="1"/>
  <c r="F5" i="26"/>
  <c r="N3" i="26" s="1"/>
  <c r="F5" i="20"/>
  <c r="N3" i="20" s="1"/>
  <c r="F5" i="17"/>
  <c r="F21" i="26"/>
  <c r="F19" i="21"/>
  <c r="N2" i="16"/>
  <c r="F16" i="12"/>
  <c r="F14" i="12"/>
  <c r="F12" i="12"/>
  <c r="F10" i="12"/>
  <c r="F8" i="12"/>
  <c r="F6" i="12"/>
  <c r="F22" i="14"/>
  <c r="F21" i="30"/>
  <c r="F20" i="30"/>
  <c r="F20" i="29"/>
  <c r="F21" i="28"/>
  <c r="F19" i="27"/>
  <c r="F21" i="25"/>
  <c r="F19" i="22"/>
  <c r="F21" i="19"/>
  <c r="F20" i="14"/>
  <c r="F22" i="30"/>
  <c r="F20" i="28"/>
  <c r="F20" i="27"/>
  <c r="F20" i="26"/>
  <c r="F20" i="21"/>
  <c r="F20" i="25"/>
  <c r="F20" i="22"/>
  <c r="F20" i="20"/>
  <c r="F20" i="1"/>
  <c r="F20" i="19"/>
  <c r="F19" i="19"/>
  <c r="F19" i="17"/>
  <c r="F19" i="15"/>
  <c r="F19" i="12"/>
  <c r="F22" i="28"/>
  <c r="F22" i="27"/>
  <c r="F22" i="26"/>
  <c r="F22" i="21"/>
  <c r="F22" i="25"/>
  <c r="F22" i="22"/>
  <c r="F22" i="20"/>
  <c r="F22" i="1"/>
  <c r="F22" i="19"/>
  <c r="F19" i="18"/>
  <c r="F19" i="16"/>
  <c r="F19" i="13"/>
  <c r="F21" i="18"/>
  <c r="F21" i="17"/>
  <c r="F21" i="16"/>
  <c r="F21" i="15"/>
  <c r="F21" i="13"/>
  <c r="F21" i="12"/>
  <c r="N7" i="30"/>
  <c r="N6" i="30"/>
  <c r="N5" i="30"/>
  <c r="N7" i="29"/>
  <c r="N6" i="29"/>
  <c r="N5" i="29"/>
  <c r="G5" i="30"/>
  <c r="L5" i="30" s="1"/>
  <c r="H5" i="30"/>
  <c r="G5" i="29"/>
  <c r="H5" i="29"/>
  <c r="N7" i="27"/>
  <c r="N6" i="27"/>
  <c r="N5" i="27"/>
  <c r="N7" i="28"/>
  <c r="N6" i="28"/>
  <c r="N5" i="28"/>
  <c r="G5" i="28"/>
  <c r="H5" i="27"/>
  <c r="G5" i="26"/>
  <c r="L5" i="26" s="1"/>
  <c r="N7" i="26"/>
  <c r="N6" i="26"/>
  <c r="N5" i="26"/>
  <c r="H5" i="28"/>
  <c r="H5" i="26"/>
  <c r="J25" i="14" l="1"/>
  <c r="K25" i="14"/>
  <c r="J25" i="26"/>
  <c r="K25" i="26"/>
  <c r="J25" i="28"/>
  <c r="K25" i="28"/>
  <c r="J25" i="25"/>
  <c r="K25" i="25"/>
  <c r="J25" i="18"/>
  <c r="K25" i="18"/>
  <c r="N3" i="28"/>
  <c r="N3" i="21"/>
  <c r="N2" i="29"/>
  <c r="N2" i="30"/>
  <c r="N2" i="20"/>
  <c r="N2" i="17"/>
  <c r="N3" i="13"/>
  <c r="N2" i="26"/>
  <c r="N2" i="27"/>
  <c r="N3" i="25"/>
  <c r="N3" i="1"/>
  <c r="N3" i="18"/>
  <c r="N3" i="15"/>
  <c r="N2" i="13"/>
  <c r="L5" i="28"/>
  <c r="L5" i="29"/>
  <c r="I5" i="26"/>
  <c r="G5" i="27"/>
  <c r="L5" i="27" s="1"/>
  <c r="I5" i="29"/>
  <c r="H6" i="30"/>
  <c r="I5" i="30"/>
  <c r="H7" i="30"/>
  <c r="H8" i="30" s="1"/>
  <c r="H9" i="30" s="1"/>
  <c r="H10" i="30" s="1"/>
  <c r="H11" i="30" s="1"/>
  <c r="H12" i="30" s="1"/>
  <c r="H13" i="30" s="1"/>
  <c r="H14" i="30" s="1"/>
  <c r="H15" i="30" s="1"/>
  <c r="H16" i="30" s="1"/>
  <c r="H17" i="30" s="1"/>
  <c r="H18" i="30" s="1"/>
  <c r="H19" i="30" s="1"/>
  <c r="H20" i="30" s="1"/>
  <c r="H21" i="30" s="1"/>
  <c r="H22" i="30" s="1"/>
  <c r="G6" i="30"/>
  <c r="H6" i="29"/>
  <c r="H7" i="29" s="1"/>
  <c r="H8" i="29" s="1"/>
  <c r="H9" i="29" s="1"/>
  <c r="H10" i="29" s="1"/>
  <c r="H11" i="29" s="1"/>
  <c r="H12" i="29" s="1"/>
  <c r="H13" i="29" s="1"/>
  <c r="H14" i="29" s="1"/>
  <c r="H15" i="29" s="1"/>
  <c r="H16" i="29" s="1"/>
  <c r="H17" i="29" s="1"/>
  <c r="H18" i="29" s="1"/>
  <c r="H19" i="29" s="1"/>
  <c r="H20" i="29" s="1"/>
  <c r="H21" i="29" s="1"/>
  <c r="H22" i="29" s="1"/>
  <c r="G6" i="29"/>
  <c r="H6" i="28"/>
  <c r="I5" i="28"/>
  <c r="H7" i="28"/>
  <c r="H8" i="28" s="1"/>
  <c r="H9" i="28" s="1"/>
  <c r="H10" i="28" s="1"/>
  <c r="H11" i="28" s="1"/>
  <c r="H12" i="28" s="1"/>
  <c r="H13" i="28" s="1"/>
  <c r="H14" i="28" s="1"/>
  <c r="H15" i="28" s="1"/>
  <c r="H16" i="28" s="1"/>
  <c r="H17" i="28" s="1"/>
  <c r="H18" i="28" s="1"/>
  <c r="H19" i="28" s="1"/>
  <c r="H20" i="28" s="1"/>
  <c r="H21" i="28" s="1"/>
  <c r="H22" i="28" s="1"/>
  <c r="G6" i="28"/>
  <c r="H6" i="27"/>
  <c r="H7" i="27" s="1"/>
  <c r="H8" i="27" s="1"/>
  <c r="H9" i="27" s="1"/>
  <c r="H10" i="27" s="1"/>
  <c r="H11" i="27" s="1"/>
  <c r="H12" i="27" s="1"/>
  <c r="H13" i="27" s="1"/>
  <c r="H14" i="27" s="1"/>
  <c r="H15" i="27" s="1"/>
  <c r="H16" i="27" s="1"/>
  <c r="H17" i="27" s="1"/>
  <c r="H18" i="27" s="1"/>
  <c r="H19" i="27" s="1"/>
  <c r="H20" i="27" s="1"/>
  <c r="H21" i="27" s="1"/>
  <c r="H22" i="27" s="1"/>
  <c r="I5" i="27"/>
  <c r="G6" i="27"/>
  <c r="H6" i="26"/>
  <c r="H7" i="26" s="1"/>
  <c r="H8" i="26" s="1"/>
  <c r="H9" i="26" s="1"/>
  <c r="H10" i="26" s="1"/>
  <c r="H11" i="26" s="1"/>
  <c r="H12" i="26" s="1"/>
  <c r="H13" i="26" s="1"/>
  <c r="H14" i="26" s="1"/>
  <c r="H15" i="26" s="1"/>
  <c r="H16" i="26" s="1"/>
  <c r="H17" i="26" s="1"/>
  <c r="H18" i="26" s="1"/>
  <c r="H19" i="26" s="1"/>
  <c r="H20" i="26" s="1"/>
  <c r="H21" i="26" s="1"/>
  <c r="H22" i="26" s="1"/>
  <c r="G6" i="26"/>
  <c r="N1" i="30" l="1"/>
  <c r="J5" i="30"/>
  <c r="K5" i="30"/>
  <c r="L6" i="30"/>
  <c r="G7" i="30"/>
  <c r="I6" i="30"/>
  <c r="N1" i="29"/>
  <c r="J5" i="29"/>
  <c r="K5" i="29"/>
  <c r="L6" i="29"/>
  <c r="G7" i="29"/>
  <c r="I6" i="29"/>
  <c r="N1" i="28"/>
  <c r="J5" i="28"/>
  <c r="K5" i="28"/>
  <c r="L6" i="28"/>
  <c r="G7" i="28"/>
  <c r="I6" i="28"/>
  <c r="N1" i="27"/>
  <c r="J5" i="27"/>
  <c r="K5" i="27"/>
  <c r="L6" i="27"/>
  <c r="G7" i="27"/>
  <c r="I6" i="27"/>
  <c r="N1" i="26"/>
  <c r="J5" i="26"/>
  <c r="K5" i="26"/>
  <c r="L6" i="26"/>
  <c r="G7" i="26"/>
  <c r="I6" i="26"/>
  <c r="L7" i="30" l="1"/>
  <c r="G8" i="30"/>
  <c r="J6" i="30"/>
  <c r="K6" i="30"/>
  <c r="I7" i="30"/>
  <c r="L7" i="29"/>
  <c r="G8" i="29"/>
  <c r="J6" i="29"/>
  <c r="K6" i="29"/>
  <c r="I7" i="29"/>
  <c r="L7" i="28"/>
  <c r="G8" i="28"/>
  <c r="J6" i="28"/>
  <c r="K6" i="28"/>
  <c r="I7" i="28"/>
  <c r="L7" i="27"/>
  <c r="G8" i="27"/>
  <c r="J6" i="27"/>
  <c r="K6" i="27"/>
  <c r="I7" i="27"/>
  <c r="L7" i="26"/>
  <c r="G8" i="26"/>
  <c r="J6" i="26"/>
  <c r="K6" i="26"/>
  <c r="I7" i="26"/>
  <c r="J7" i="30" l="1"/>
  <c r="K7" i="30"/>
  <c r="I8" i="30"/>
  <c r="L8" i="30"/>
  <c r="G9" i="30"/>
  <c r="L8" i="29"/>
  <c r="G9" i="29"/>
  <c r="J7" i="29"/>
  <c r="K7" i="29"/>
  <c r="I8" i="29"/>
  <c r="L8" i="28"/>
  <c r="G9" i="28"/>
  <c r="J7" i="28"/>
  <c r="K7" i="28"/>
  <c r="I8" i="28"/>
  <c r="L8" i="27"/>
  <c r="G9" i="27"/>
  <c r="J7" i="27"/>
  <c r="K7" i="27"/>
  <c r="I8" i="27"/>
  <c r="L8" i="26"/>
  <c r="G9" i="26"/>
  <c r="J7" i="26"/>
  <c r="K7" i="26"/>
  <c r="I8" i="26"/>
  <c r="D1" i="23"/>
  <c r="B1" i="2"/>
  <c r="N7" i="21"/>
  <c r="N6" i="21"/>
  <c r="N5" i="21"/>
  <c r="N7" i="25"/>
  <c r="N6" i="25"/>
  <c r="N5" i="25"/>
  <c r="H5" i="25"/>
  <c r="G5" i="25" l="1"/>
  <c r="L5" i="25" s="1"/>
  <c r="G10" i="30"/>
  <c r="L9" i="30"/>
  <c r="J8" i="30"/>
  <c r="K8" i="30"/>
  <c r="I9" i="30"/>
  <c r="G10" i="29"/>
  <c r="L9" i="29"/>
  <c r="J8" i="29"/>
  <c r="K8" i="29"/>
  <c r="I9" i="29"/>
  <c r="G10" i="28"/>
  <c r="L9" i="28"/>
  <c r="J8" i="28"/>
  <c r="K8" i="28"/>
  <c r="I9" i="28"/>
  <c r="G10" i="27"/>
  <c r="L9" i="27"/>
  <c r="J8" i="27"/>
  <c r="K8" i="27"/>
  <c r="I9" i="27"/>
  <c r="G10" i="26"/>
  <c r="L9" i="26"/>
  <c r="J8" i="26"/>
  <c r="K8" i="26"/>
  <c r="I9" i="26"/>
  <c r="H6" i="25"/>
  <c r="H7" i="25" s="1"/>
  <c r="H8" i="25" s="1"/>
  <c r="H9" i="25" s="1"/>
  <c r="H10" i="25" s="1"/>
  <c r="H11" i="25" s="1"/>
  <c r="H12" i="25" s="1"/>
  <c r="H13" i="25" s="1"/>
  <c r="H14" i="25" s="1"/>
  <c r="H15" i="25" s="1"/>
  <c r="H16" i="25" s="1"/>
  <c r="H17" i="25" s="1"/>
  <c r="H18" i="25" s="1"/>
  <c r="H19" i="25" s="1"/>
  <c r="H20" i="25" s="1"/>
  <c r="H21" i="25" s="1"/>
  <c r="H22" i="25" s="1"/>
  <c r="I5" i="25"/>
  <c r="G6" i="25" l="1"/>
  <c r="L10" i="30"/>
  <c r="G11" i="30"/>
  <c r="K9" i="30"/>
  <c r="J9" i="30"/>
  <c r="I10" i="30"/>
  <c r="K9" i="29"/>
  <c r="J9" i="29"/>
  <c r="I10" i="29"/>
  <c r="L10" i="29"/>
  <c r="G11" i="29"/>
  <c r="K9" i="28"/>
  <c r="J9" i="28"/>
  <c r="I10" i="28"/>
  <c r="L10" i="28"/>
  <c r="G11" i="28"/>
  <c r="K9" i="27"/>
  <c r="J9" i="27"/>
  <c r="I10" i="27"/>
  <c r="L10" i="27"/>
  <c r="G11" i="27"/>
  <c r="K9" i="26"/>
  <c r="J9" i="26"/>
  <c r="I10" i="26"/>
  <c r="L10" i="26"/>
  <c r="G11" i="26"/>
  <c r="N1" i="25"/>
  <c r="J5" i="25"/>
  <c r="M2" i="24" s="1"/>
  <c r="K5" i="25"/>
  <c r="L6" i="25"/>
  <c r="G7" i="25"/>
  <c r="I6" i="25"/>
  <c r="G5" i="21"/>
  <c r="L5" i="21" s="1"/>
  <c r="N7" i="22"/>
  <c r="N6" i="22"/>
  <c r="N5" i="22"/>
  <c r="G5" i="22"/>
  <c r="L5" i="22" s="1"/>
  <c r="N7" i="20"/>
  <c r="N6" i="20"/>
  <c r="N5" i="20"/>
  <c r="G5" i="20"/>
  <c r="L5" i="20" s="1"/>
  <c r="N7" i="19"/>
  <c r="N6" i="19"/>
  <c r="N5" i="19"/>
  <c r="G5" i="19"/>
  <c r="N7" i="18"/>
  <c r="N6" i="18"/>
  <c r="N5" i="18"/>
  <c r="G5" i="18"/>
  <c r="N5" i="17"/>
  <c r="N7" i="17"/>
  <c r="N6" i="17"/>
  <c r="G5" i="17"/>
  <c r="L5" i="17" s="1"/>
  <c r="N7" i="16"/>
  <c r="N6" i="16"/>
  <c r="N5" i="16"/>
  <c r="G5" i="16"/>
  <c r="N7" i="15"/>
  <c r="N6" i="15"/>
  <c r="N5" i="15"/>
  <c r="H5" i="15"/>
  <c r="N7" i="14"/>
  <c r="N6" i="14"/>
  <c r="N5" i="14"/>
  <c r="G5" i="14"/>
  <c r="N7" i="13"/>
  <c r="N6" i="13"/>
  <c r="N5" i="13"/>
  <c r="N7" i="12"/>
  <c r="N6" i="12"/>
  <c r="N5" i="12"/>
  <c r="C5" i="12"/>
  <c r="B5" i="12"/>
  <c r="H5" i="22"/>
  <c r="H5" i="20"/>
  <c r="H5" i="19"/>
  <c r="H5" i="16"/>
  <c r="H5" i="14"/>
  <c r="H5" i="12" l="1"/>
  <c r="F5" i="12"/>
  <c r="N2" i="12" s="1"/>
  <c r="L5" i="14"/>
  <c r="L5" i="16"/>
  <c r="L5" i="18"/>
  <c r="L5" i="19"/>
  <c r="I5" i="18"/>
  <c r="I5" i="16"/>
  <c r="I5" i="14"/>
  <c r="G5" i="15"/>
  <c r="L5" i="15" s="1"/>
  <c r="H5" i="17"/>
  <c r="H6" i="17" s="1"/>
  <c r="H7" i="17" s="1"/>
  <c r="H8" i="17" s="1"/>
  <c r="H9" i="17" s="1"/>
  <c r="H10" i="17" s="1"/>
  <c r="H11" i="17" s="1"/>
  <c r="H12" i="17" s="1"/>
  <c r="H13" i="17" s="1"/>
  <c r="H14" i="17" s="1"/>
  <c r="H15" i="17" s="1"/>
  <c r="H16" i="17" s="1"/>
  <c r="H17" i="17" s="1"/>
  <c r="H18" i="17" s="1"/>
  <c r="H19" i="17" s="1"/>
  <c r="H20" i="17" s="1"/>
  <c r="H21" i="17" s="1"/>
  <c r="H22" i="17" s="1"/>
  <c r="H6" i="19"/>
  <c r="H7" i="19" s="1"/>
  <c r="H8" i="19" s="1"/>
  <c r="H9" i="19" s="1"/>
  <c r="H10" i="19" s="1"/>
  <c r="H11" i="19" s="1"/>
  <c r="H12" i="19" s="1"/>
  <c r="H13" i="19" s="1"/>
  <c r="H14" i="19" s="1"/>
  <c r="H15" i="19" s="1"/>
  <c r="H16" i="19" s="1"/>
  <c r="H17" i="19" s="1"/>
  <c r="H18" i="19" s="1"/>
  <c r="H19" i="19" s="1"/>
  <c r="H20" i="19" s="1"/>
  <c r="H21" i="19" s="1"/>
  <c r="H22" i="19" s="1"/>
  <c r="I5" i="15"/>
  <c r="H5" i="18"/>
  <c r="H6" i="18" s="1"/>
  <c r="H7" i="18" s="1"/>
  <c r="H8" i="18" s="1"/>
  <c r="H9" i="18" s="1"/>
  <c r="H10" i="18" s="1"/>
  <c r="H11" i="18" s="1"/>
  <c r="H12" i="18" s="1"/>
  <c r="H13" i="18" s="1"/>
  <c r="H14" i="18" s="1"/>
  <c r="H15" i="18" s="1"/>
  <c r="H16" i="18" s="1"/>
  <c r="H17" i="18" s="1"/>
  <c r="H18" i="18" s="1"/>
  <c r="H19" i="18" s="1"/>
  <c r="H20" i="18" s="1"/>
  <c r="H21" i="18" s="1"/>
  <c r="H22" i="18" s="1"/>
  <c r="I5" i="20"/>
  <c r="H5" i="21"/>
  <c r="H6" i="21" s="1"/>
  <c r="H7" i="21" s="1"/>
  <c r="H8" i="21" s="1"/>
  <c r="H9" i="21" s="1"/>
  <c r="H10" i="21" s="1"/>
  <c r="H11" i="21" s="1"/>
  <c r="H12" i="21" s="1"/>
  <c r="H13" i="21" s="1"/>
  <c r="H14" i="21" s="1"/>
  <c r="H15" i="21" s="1"/>
  <c r="H16" i="21" s="1"/>
  <c r="H17" i="21" s="1"/>
  <c r="H18" i="21" s="1"/>
  <c r="H19" i="21" s="1"/>
  <c r="H20" i="21" s="1"/>
  <c r="H21" i="21" s="1"/>
  <c r="H22" i="21" s="1"/>
  <c r="G12" i="30"/>
  <c r="L11" i="30"/>
  <c r="J10" i="30"/>
  <c r="K10" i="30"/>
  <c r="I11" i="30"/>
  <c r="G12" i="29"/>
  <c r="L11" i="29"/>
  <c r="J10" i="29"/>
  <c r="K10" i="29"/>
  <c r="I11" i="29"/>
  <c r="G12" i="28"/>
  <c r="L11" i="28"/>
  <c r="J10" i="28"/>
  <c r="K10" i="28"/>
  <c r="I11" i="28"/>
  <c r="G12" i="27"/>
  <c r="L11" i="27"/>
  <c r="J10" i="27"/>
  <c r="K10" i="27"/>
  <c r="I11" i="27"/>
  <c r="G12" i="26"/>
  <c r="L11" i="26"/>
  <c r="J10" i="26"/>
  <c r="K10" i="26"/>
  <c r="I11" i="26"/>
  <c r="J6" i="25"/>
  <c r="M3" i="24" s="1"/>
  <c r="K6" i="25"/>
  <c r="I7" i="25"/>
  <c r="L7" i="25"/>
  <c r="G8" i="25"/>
  <c r="G5" i="12"/>
  <c r="L5" i="12" s="1"/>
  <c r="I5" i="12"/>
  <c r="H5" i="13"/>
  <c r="H6" i="13" s="1"/>
  <c r="H7" i="13" s="1"/>
  <c r="H8" i="13" s="1"/>
  <c r="H9" i="13" s="1"/>
  <c r="H10" i="13" s="1"/>
  <c r="H11" i="13" s="1"/>
  <c r="H12" i="13" s="1"/>
  <c r="H13" i="13" s="1"/>
  <c r="H14" i="13" s="1"/>
  <c r="H15" i="13" s="1"/>
  <c r="H16" i="13" s="1"/>
  <c r="H17" i="13" s="1"/>
  <c r="H18" i="13" s="1"/>
  <c r="H19" i="13" s="1"/>
  <c r="H20" i="13" s="1"/>
  <c r="H21" i="13" s="1"/>
  <c r="H22" i="13" s="1"/>
  <c r="I5" i="17"/>
  <c r="I5" i="22"/>
  <c r="H6" i="22"/>
  <c r="H7" i="22" s="1"/>
  <c r="H8" i="22" s="1"/>
  <c r="H9" i="22" s="1"/>
  <c r="H10" i="22" s="1"/>
  <c r="H11" i="22" s="1"/>
  <c r="H12" i="22" s="1"/>
  <c r="H13" i="22" s="1"/>
  <c r="H14" i="22" s="1"/>
  <c r="H15" i="22" s="1"/>
  <c r="H16" i="22" s="1"/>
  <c r="H17" i="22" s="1"/>
  <c r="H18" i="22" s="1"/>
  <c r="H19" i="22" s="1"/>
  <c r="H20" i="22" s="1"/>
  <c r="H21" i="22" s="1"/>
  <c r="H22" i="22" s="1"/>
  <c r="G6" i="22"/>
  <c r="I5" i="21"/>
  <c r="G6" i="21"/>
  <c r="H6" i="20"/>
  <c r="H7" i="20" s="1"/>
  <c r="H8" i="20" s="1"/>
  <c r="H9" i="20" s="1"/>
  <c r="H10" i="20" s="1"/>
  <c r="H11" i="20" s="1"/>
  <c r="H12" i="20" s="1"/>
  <c r="H13" i="20" s="1"/>
  <c r="H14" i="20" s="1"/>
  <c r="H15" i="20" s="1"/>
  <c r="H16" i="20" s="1"/>
  <c r="H17" i="20" s="1"/>
  <c r="H18" i="20" s="1"/>
  <c r="H19" i="20" s="1"/>
  <c r="H20" i="20" s="1"/>
  <c r="H21" i="20" s="1"/>
  <c r="H22" i="20" s="1"/>
  <c r="G6" i="20"/>
  <c r="G6" i="19"/>
  <c r="L6" i="19" s="1"/>
  <c r="G6" i="18"/>
  <c r="G6" i="17"/>
  <c r="H6" i="16"/>
  <c r="H7" i="16" s="1"/>
  <c r="H8" i="16" s="1"/>
  <c r="H9" i="16" s="1"/>
  <c r="H10" i="16" s="1"/>
  <c r="H11" i="16" s="1"/>
  <c r="H12" i="16" s="1"/>
  <c r="H13" i="16" s="1"/>
  <c r="H14" i="16" s="1"/>
  <c r="H15" i="16" s="1"/>
  <c r="H16" i="16" s="1"/>
  <c r="H17" i="16" s="1"/>
  <c r="H18" i="16" s="1"/>
  <c r="H19" i="16" s="1"/>
  <c r="H20" i="16" s="1"/>
  <c r="H21" i="16" s="1"/>
  <c r="H22" i="16" s="1"/>
  <c r="G6" i="16"/>
  <c r="H6" i="15"/>
  <c r="H7" i="15" s="1"/>
  <c r="H8" i="15" s="1"/>
  <c r="H9" i="15" s="1"/>
  <c r="H10" i="15" s="1"/>
  <c r="H11" i="15" s="1"/>
  <c r="H12" i="15" s="1"/>
  <c r="H13" i="15" s="1"/>
  <c r="H14" i="15" s="1"/>
  <c r="H15" i="15" s="1"/>
  <c r="H16" i="15" s="1"/>
  <c r="H17" i="15" s="1"/>
  <c r="H18" i="15" s="1"/>
  <c r="H19" i="15" s="1"/>
  <c r="H20" i="15" s="1"/>
  <c r="H21" i="15" s="1"/>
  <c r="H22" i="15" s="1"/>
  <c r="H6" i="14"/>
  <c r="H7" i="14" s="1"/>
  <c r="H8" i="14" s="1"/>
  <c r="H9" i="14" s="1"/>
  <c r="H10" i="14" s="1"/>
  <c r="H11" i="14" s="1"/>
  <c r="H12" i="14" s="1"/>
  <c r="H13" i="14" s="1"/>
  <c r="H14" i="14" s="1"/>
  <c r="H15" i="14" s="1"/>
  <c r="H16" i="14" s="1"/>
  <c r="H17" i="14" s="1"/>
  <c r="H18" i="14" s="1"/>
  <c r="H19" i="14" s="1"/>
  <c r="H20" i="14" s="1"/>
  <c r="H21" i="14" s="1"/>
  <c r="H22" i="14" s="1"/>
  <c r="G6" i="14"/>
  <c r="L6" i="14" s="1"/>
  <c r="I5" i="13"/>
  <c r="G5" i="13"/>
  <c r="L5" i="13" s="1"/>
  <c r="H6" i="12"/>
  <c r="H7" i="12" s="1"/>
  <c r="H8" i="12" s="1"/>
  <c r="H9" i="12" s="1"/>
  <c r="H10" i="12" s="1"/>
  <c r="H11" i="12" s="1"/>
  <c r="H12" i="12" s="1"/>
  <c r="H13" i="12" s="1"/>
  <c r="H14" i="12" s="1"/>
  <c r="H15" i="12" s="1"/>
  <c r="H16" i="12" s="1"/>
  <c r="H17" i="12" s="1"/>
  <c r="H18" i="12" s="1"/>
  <c r="H19" i="12" s="1"/>
  <c r="H20" i="12" s="1"/>
  <c r="H21" i="12" s="1"/>
  <c r="H22" i="12" s="1"/>
  <c r="N3" i="12" l="1"/>
  <c r="G6" i="15"/>
  <c r="L6" i="15" s="1"/>
  <c r="I6" i="20"/>
  <c r="K6" i="20" s="1"/>
  <c r="I6" i="16"/>
  <c r="I7" i="16" s="1"/>
  <c r="K7" i="16" s="1"/>
  <c r="I6" i="12"/>
  <c r="J6" i="12" s="1"/>
  <c r="B3" i="24" s="1"/>
  <c r="I6" i="22"/>
  <c r="J6" i="22" s="1"/>
  <c r="L3" i="24" s="1"/>
  <c r="J5" i="12"/>
  <c r="B2" i="24" s="1"/>
  <c r="I6" i="13"/>
  <c r="K6" i="13" s="1"/>
  <c r="K11" i="30"/>
  <c r="J11" i="30"/>
  <c r="I12" i="30"/>
  <c r="L12" i="30"/>
  <c r="G13" i="30"/>
  <c r="K11" i="29"/>
  <c r="J11" i="29"/>
  <c r="I12" i="29"/>
  <c r="L12" i="29"/>
  <c r="G13" i="29"/>
  <c r="K11" i="28"/>
  <c r="J11" i="28"/>
  <c r="I12" i="28"/>
  <c r="L12" i="28"/>
  <c r="G13" i="28"/>
  <c r="K11" i="27"/>
  <c r="J11" i="27"/>
  <c r="I12" i="27"/>
  <c r="L12" i="27"/>
  <c r="G13" i="27"/>
  <c r="K11" i="26"/>
  <c r="J11" i="26"/>
  <c r="I12" i="26"/>
  <c r="L12" i="26"/>
  <c r="G13" i="26"/>
  <c r="L8" i="25"/>
  <c r="G9" i="25"/>
  <c r="J7" i="25"/>
  <c r="M4" i="24" s="1"/>
  <c r="K7" i="25"/>
  <c r="I8" i="25"/>
  <c r="G6" i="12"/>
  <c r="L6" i="12" s="1"/>
  <c r="K5" i="14"/>
  <c r="J5" i="14"/>
  <c r="D2" i="24" s="1"/>
  <c r="I6" i="21"/>
  <c r="I7" i="21" s="1"/>
  <c r="I7" i="20"/>
  <c r="J7" i="20" s="1"/>
  <c r="K4" i="24" s="1"/>
  <c r="G7" i="19"/>
  <c r="I6" i="18"/>
  <c r="I7" i="18" s="1"/>
  <c r="I6" i="17"/>
  <c r="I7" i="17" s="1"/>
  <c r="I8" i="17" s="1"/>
  <c r="I6" i="15"/>
  <c r="I7" i="15" s="1"/>
  <c r="I6" i="14"/>
  <c r="J6" i="14" s="1"/>
  <c r="D3" i="24" s="1"/>
  <c r="I7" i="12"/>
  <c r="K7" i="12" s="1"/>
  <c r="L6" i="22"/>
  <c r="G7" i="22"/>
  <c r="N1" i="22"/>
  <c r="J5" i="22"/>
  <c r="L2" i="24" s="1"/>
  <c r="K5" i="22"/>
  <c r="L6" i="21"/>
  <c r="G7" i="21"/>
  <c r="N1" i="21"/>
  <c r="J5" i="21"/>
  <c r="N2" i="24" s="1"/>
  <c r="K5" i="21"/>
  <c r="L6" i="20"/>
  <c r="G7" i="20"/>
  <c r="N1" i="20"/>
  <c r="J5" i="20"/>
  <c r="K2" i="24" s="1"/>
  <c r="K5" i="20"/>
  <c r="I5" i="19"/>
  <c r="N1" i="19"/>
  <c r="L6" i="18"/>
  <c r="G7" i="18"/>
  <c r="N1" i="18"/>
  <c r="J5" i="18"/>
  <c r="H2" i="24" s="1"/>
  <c r="K5" i="18"/>
  <c r="L6" i="17"/>
  <c r="G7" i="17"/>
  <c r="N1" i="17"/>
  <c r="J5" i="17"/>
  <c r="G2" i="24" s="1"/>
  <c r="K5" i="17"/>
  <c r="L6" i="16"/>
  <c r="G7" i="16"/>
  <c r="N1" i="16"/>
  <c r="J5" i="16"/>
  <c r="F2" i="24" s="1"/>
  <c r="K5" i="16"/>
  <c r="G7" i="15"/>
  <c r="N1" i="15"/>
  <c r="J5" i="15"/>
  <c r="E2" i="24" s="1"/>
  <c r="K5" i="15"/>
  <c r="G7" i="14"/>
  <c r="L7" i="14" s="1"/>
  <c r="N1" i="14"/>
  <c r="N1" i="13"/>
  <c r="J5" i="13"/>
  <c r="C2" i="24" s="1"/>
  <c r="K5" i="13"/>
  <c r="G6" i="13"/>
  <c r="J7" i="12"/>
  <c r="B4" i="24" s="1"/>
  <c r="K6" i="12"/>
  <c r="N1" i="12"/>
  <c r="K5" i="12"/>
  <c r="I8" i="12" l="1"/>
  <c r="I7" i="22"/>
  <c r="I8" i="20"/>
  <c r="K7" i="20"/>
  <c r="J6" i="21"/>
  <c r="N3" i="24" s="1"/>
  <c r="K6" i="22"/>
  <c r="J6" i="17"/>
  <c r="G3" i="24" s="1"/>
  <c r="J6" i="16"/>
  <c r="F3" i="24" s="1"/>
  <c r="J7" i="16"/>
  <c r="F4" i="24" s="1"/>
  <c r="K6" i="15"/>
  <c r="K6" i="16"/>
  <c r="I8" i="16"/>
  <c r="J8" i="16" s="1"/>
  <c r="F5" i="24" s="1"/>
  <c r="K6" i="18"/>
  <c r="J6" i="20"/>
  <c r="K3" i="24" s="1"/>
  <c r="G7" i="12"/>
  <c r="L13" i="26"/>
  <c r="G14" i="26"/>
  <c r="L13" i="28"/>
  <c r="G14" i="28"/>
  <c r="L13" i="30"/>
  <c r="G14" i="30"/>
  <c r="L13" i="27"/>
  <c r="G14" i="27"/>
  <c r="L13" i="29"/>
  <c r="G14" i="29"/>
  <c r="I7" i="13"/>
  <c r="I8" i="13" s="1"/>
  <c r="J6" i="13"/>
  <c r="C3" i="24" s="1"/>
  <c r="J12" i="30"/>
  <c r="K12" i="30"/>
  <c r="I13" i="30"/>
  <c r="I14" i="30" s="1"/>
  <c r="J12" i="29"/>
  <c r="K12" i="29"/>
  <c r="I13" i="29"/>
  <c r="I14" i="29" s="1"/>
  <c r="J12" i="28"/>
  <c r="K12" i="28"/>
  <c r="I13" i="28"/>
  <c r="I14" i="28" s="1"/>
  <c r="J12" i="27"/>
  <c r="K12" i="27"/>
  <c r="I13" i="27"/>
  <c r="I14" i="27" s="1"/>
  <c r="J12" i="26"/>
  <c r="K12" i="26"/>
  <c r="I13" i="26"/>
  <c r="I14" i="26" s="1"/>
  <c r="G10" i="25"/>
  <c r="L9" i="25"/>
  <c r="J8" i="25"/>
  <c r="M5" i="24" s="1"/>
  <c r="K8" i="25"/>
  <c r="I9" i="25"/>
  <c r="K7" i="18"/>
  <c r="J7" i="18"/>
  <c r="H4" i="24" s="1"/>
  <c r="I7" i="14"/>
  <c r="K7" i="14" s="1"/>
  <c r="K6" i="14"/>
  <c r="K6" i="17"/>
  <c r="J6" i="18"/>
  <c r="H3" i="24" s="1"/>
  <c r="K6" i="21"/>
  <c r="K7" i="21"/>
  <c r="J7" i="21"/>
  <c r="N4" i="24" s="1"/>
  <c r="I8" i="21"/>
  <c r="J8" i="21" s="1"/>
  <c r="N5" i="24" s="1"/>
  <c r="L7" i="19"/>
  <c r="G8" i="19"/>
  <c r="I8" i="18"/>
  <c r="J8" i="18" s="1"/>
  <c r="H5" i="24" s="1"/>
  <c r="K7" i="15"/>
  <c r="J7" i="15"/>
  <c r="E4" i="24" s="1"/>
  <c r="I8" i="15"/>
  <c r="K8" i="15" s="1"/>
  <c r="J6" i="15"/>
  <c r="E3" i="24" s="1"/>
  <c r="L7" i="22"/>
  <c r="G8" i="22"/>
  <c r="L7" i="21"/>
  <c r="G8" i="21"/>
  <c r="L7" i="20"/>
  <c r="G8" i="20"/>
  <c r="J8" i="20"/>
  <c r="K5" i="24" s="1"/>
  <c r="K8" i="20"/>
  <c r="I9" i="20"/>
  <c r="K5" i="19"/>
  <c r="J5" i="19"/>
  <c r="I2" i="24" s="1"/>
  <c r="I6" i="19"/>
  <c r="L7" i="18"/>
  <c r="G8" i="18"/>
  <c r="J8" i="17"/>
  <c r="G5" i="24" s="1"/>
  <c r="K8" i="17"/>
  <c r="I9" i="17"/>
  <c r="L7" i="17"/>
  <c r="G8" i="17"/>
  <c r="J7" i="17"/>
  <c r="G4" i="24" s="1"/>
  <c r="K7" i="17"/>
  <c r="L7" i="16"/>
  <c r="G8" i="16"/>
  <c r="L7" i="15"/>
  <c r="G8" i="15"/>
  <c r="G8" i="14"/>
  <c r="L8" i="14" s="1"/>
  <c r="L6" i="13"/>
  <c r="G7" i="13"/>
  <c r="L7" i="12"/>
  <c r="G8" i="12"/>
  <c r="J8" i="12"/>
  <c r="B5" i="24" s="1"/>
  <c r="K8" i="12"/>
  <c r="I9" i="12"/>
  <c r="J7" i="22" l="1"/>
  <c r="L4" i="24" s="1"/>
  <c r="K7" i="22"/>
  <c r="I8" i="22"/>
  <c r="K8" i="16"/>
  <c r="J8" i="15"/>
  <c r="E5" i="24" s="1"/>
  <c r="I9" i="16"/>
  <c r="K9" i="16" s="1"/>
  <c r="K8" i="21"/>
  <c r="I9" i="15"/>
  <c r="J9" i="15" s="1"/>
  <c r="E6" i="24" s="1"/>
  <c r="J7" i="13"/>
  <c r="C4" i="24" s="1"/>
  <c r="K8" i="18"/>
  <c r="K14" i="27"/>
  <c r="J14" i="27"/>
  <c r="I15" i="27"/>
  <c r="K14" i="29"/>
  <c r="J14" i="29"/>
  <c r="I15" i="29"/>
  <c r="L14" i="29"/>
  <c r="G15" i="29"/>
  <c r="L14" i="27"/>
  <c r="G15" i="27"/>
  <c r="L14" i="30"/>
  <c r="G15" i="30"/>
  <c r="L14" i="28"/>
  <c r="G15" i="28"/>
  <c r="L14" i="26"/>
  <c r="G15" i="26"/>
  <c r="K14" i="26"/>
  <c r="J14" i="26"/>
  <c r="I15" i="26"/>
  <c r="K14" i="28"/>
  <c r="J14" i="28"/>
  <c r="I15" i="28"/>
  <c r="K14" i="30"/>
  <c r="J14" i="30"/>
  <c r="I15" i="30"/>
  <c r="K7" i="13"/>
  <c r="I8" i="14"/>
  <c r="K13" i="30"/>
  <c r="J13" i="30"/>
  <c r="K13" i="29"/>
  <c r="J13" i="29"/>
  <c r="K13" i="28"/>
  <c r="J13" i="28"/>
  <c r="K13" i="27"/>
  <c r="J13" i="27"/>
  <c r="K13" i="26"/>
  <c r="J13" i="26"/>
  <c r="K9" i="25"/>
  <c r="J9" i="25"/>
  <c r="M6" i="24" s="1"/>
  <c r="I10" i="25"/>
  <c r="L10" i="25"/>
  <c r="G11" i="25"/>
  <c r="I9" i="14"/>
  <c r="K9" i="14" s="1"/>
  <c r="I9" i="18"/>
  <c r="J9" i="18" s="1"/>
  <c r="H6" i="24" s="1"/>
  <c r="J7" i="14"/>
  <c r="D4" i="24" s="1"/>
  <c r="I9" i="21"/>
  <c r="J9" i="21" s="1"/>
  <c r="N6" i="24" s="1"/>
  <c r="L8" i="19"/>
  <c r="G9" i="19"/>
  <c r="L8" i="22"/>
  <c r="G9" i="22"/>
  <c r="L8" i="21"/>
  <c r="G9" i="21"/>
  <c r="K9" i="21"/>
  <c r="L8" i="20"/>
  <c r="G9" i="20"/>
  <c r="K9" i="20"/>
  <c r="J9" i="20"/>
  <c r="K6" i="24" s="1"/>
  <c r="I10" i="20"/>
  <c r="K6" i="19"/>
  <c r="J6" i="19"/>
  <c r="I3" i="24" s="1"/>
  <c r="I7" i="19"/>
  <c r="L8" i="18"/>
  <c r="G9" i="18"/>
  <c r="L8" i="17"/>
  <c r="G9" i="17"/>
  <c r="K9" i="17"/>
  <c r="J9" i="17"/>
  <c r="G6" i="24" s="1"/>
  <c r="I10" i="17"/>
  <c r="L8" i="16"/>
  <c r="G9" i="16"/>
  <c r="J9" i="16"/>
  <c r="F6" i="24" s="1"/>
  <c r="L8" i="15"/>
  <c r="G9" i="15"/>
  <c r="K9" i="15"/>
  <c r="I10" i="15"/>
  <c r="G9" i="14"/>
  <c r="L9" i="14" s="1"/>
  <c r="L7" i="13"/>
  <c r="G8" i="13"/>
  <c r="J8" i="13"/>
  <c r="C5" i="24" s="1"/>
  <c r="K8" i="13"/>
  <c r="I9" i="13"/>
  <c r="L8" i="12"/>
  <c r="G9" i="12"/>
  <c r="K9" i="12"/>
  <c r="J9" i="12"/>
  <c r="B6" i="24" s="1"/>
  <c r="I10" i="12"/>
  <c r="I10" i="16" l="1"/>
  <c r="I10" i="18"/>
  <c r="K10" i="18" s="1"/>
  <c r="J8" i="22"/>
  <c r="L5" i="24" s="1"/>
  <c r="I9" i="22"/>
  <c r="K8" i="22"/>
  <c r="J9" i="14"/>
  <c r="D6" i="24" s="1"/>
  <c r="K9" i="18"/>
  <c r="K15" i="28"/>
  <c r="J15" i="28"/>
  <c r="I16" i="28"/>
  <c r="L15" i="26"/>
  <c r="G16" i="26"/>
  <c r="L15" i="28"/>
  <c r="G16" i="28"/>
  <c r="L15" i="30"/>
  <c r="G16" i="30"/>
  <c r="L15" i="27"/>
  <c r="G16" i="27"/>
  <c r="L15" i="29"/>
  <c r="G16" i="29"/>
  <c r="K15" i="29"/>
  <c r="J15" i="29"/>
  <c r="I16" i="29"/>
  <c r="K15" i="30"/>
  <c r="J15" i="30"/>
  <c r="I16" i="30"/>
  <c r="K15" i="26"/>
  <c r="J15" i="26"/>
  <c r="I16" i="26"/>
  <c r="K15" i="27"/>
  <c r="J15" i="27"/>
  <c r="I16" i="27"/>
  <c r="I10" i="21"/>
  <c r="K10" i="21" s="1"/>
  <c r="K8" i="14"/>
  <c r="J8" i="14"/>
  <c r="D5" i="24" s="1"/>
  <c r="G12" i="25"/>
  <c r="L11" i="25"/>
  <c r="J10" i="25"/>
  <c r="M7" i="24" s="1"/>
  <c r="K10" i="25"/>
  <c r="I11" i="25"/>
  <c r="I10" i="14"/>
  <c r="K10" i="14" s="1"/>
  <c r="L9" i="19"/>
  <c r="G10" i="19"/>
  <c r="G10" i="22"/>
  <c r="L9" i="22"/>
  <c r="G10" i="21"/>
  <c r="L9" i="21"/>
  <c r="J10" i="21"/>
  <c r="N7" i="24" s="1"/>
  <c r="G10" i="20"/>
  <c r="L9" i="20"/>
  <c r="J10" i="20"/>
  <c r="K7" i="24" s="1"/>
  <c r="K10" i="20"/>
  <c r="I11" i="20"/>
  <c r="K7" i="19"/>
  <c r="J7" i="19"/>
  <c r="I4" i="24" s="1"/>
  <c r="I8" i="19"/>
  <c r="G10" i="18"/>
  <c r="L9" i="18"/>
  <c r="J10" i="18"/>
  <c r="H7" i="24" s="1"/>
  <c r="I11" i="18"/>
  <c r="J10" i="17"/>
  <c r="G7" i="24" s="1"/>
  <c r="K10" i="17"/>
  <c r="I11" i="17"/>
  <c r="G10" i="17"/>
  <c r="L9" i="17"/>
  <c r="G10" i="16"/>
  <c r="L9" i="16"/>
  <c r="J10" i="16"/>
  <c r="F7" i="24" s="1"/>
  <c r="K10" i="16"/>
  <c r="I11" i="16"/>
  <c r="G10" i="15"/>
  <c r="L9" i="15"/>
  <c r="J10" i="15"/>
  <c r="E7" i="24" s="1"/>
  <c r="K10" i="15"/>
  <c r="I11" i="15"/>
  <c r="G10" i="14"/>
  <c r="L10" i="14" s="1"/>
  <c r="G9" i="13"/>
  <c r="L8" i="13"/>
  <c r="K9" i="13"/>
  <c r="J9" i="13"/>
  <c r="C6" i="24" s="1"/>
  <c r="I10" i="13"/>
  <c r="G10" i="12"/>
  <c r="L9" i="12"/>
  <c r="J10" i="12"/>
  <c r="B7" i="24" s="1"/>
  <c r="K10" i="12"/>
  <c r="I11" i="12"/>
  <c r="K9" i="22" l="1"/>
  <c r="I10" i="22"/>
  <c r="J9" i="22"/>
  <c r="L6" i="24" s="1"/>
  <c r="J10" i="14"/>
  <c r="D7" i="24" s="1"/>
  <c r="I11" i="21"/>
  <c r="J11" i="21" s="1"/>
  <c r="N8" i="24" s="1"/>
  <c r="K16" i="26"/>
  <c r="J16" i="26"/>
  <c r="I17" i="26"/>
  <c r="K16" i="29"/>
  <c r="J16" i="29"/>
  <c r="I17" i="29"/>
  <c r="K16" i="27"/>
  <c r="J16" i="27"/>
  <c r="I17" i="27"/>
  <c r="K16" i="30"/>
  <c r="J16" i="30"/>
  <c r="I17" i="30"/>
  <c r="L16" i="29"/>
  <c r="G17" i="29"/>
  <c r="L16" i="27"/>
  <c r="G17" i="27"/>
  <c r="L16" i="30"/>
  <c r="G17" i="30"/>
  <c r="L16" i="28"/>
  <c r="G17" i="28"/>
  <c r="L16" i="26"/>
  <c r="G17" i="26"/>
  <c r="K16" i="28"/>
  <c r="J16" i="28"/>
  <c r="I17" i="28"/>
  <c r="J11" i="12"/>
  <c r="B8" i="24" s="1"/>
  <c r="K11" i="25"/>
  <c r="J11" i="25"/>
  <c r="M8" i="24" s="1"/>
  <c r="I12" i="25"/>
  <c r="L12" i="25"/>
  <c r="G13" i="25"/>
  <c r="I11" i="14"/>
  <c r="K11" i="14" s="1"/>
  <c r="L10" i="19"/>
  <c r="G11" i="19"/>
  <c r="L10" i="22"/>
  <c r="G11" i="22"/>
  <c r="K11" i="21"/>
  <c r="L10" i="21"/>
  <c r="G11" i="21"/>
  <c r="K11" i="20"/>
  <c r="J11" i="20"/>
  <c r="K8" i="24" s="1"/>
  <c r="I12" i="20"/>
  <c r="I13" i="20" s="1"/>
  <c r="I14" i="20" s="1"/>
  <c r="L10" i="20"/>
  <c r="G11" i="20"/>
  <c r="K8" i="19"/>
  <c r="J8" i="19"/>
  <c r="I5" i="24" s="1"/>
  <c r="I9" i="19"/>
  <c r="K11" i="18"/>
  <c r="J11" i="18"/>
  <c r="H8" i="24" s="1"/>
  <c r="I12" i="18"/>
  <c r="I13" i="18" s="1"/>
  <c r="I14" i="18" s="1"/>
  <c r="L10" i="18"/>
  <c r="G11" i="18"/>
  <c r="K11" i="17"/>
  <c r="J11" i="17"/>
  <c r="G8" i="24" s="1"/>
  <c r="I12" i="17"/>
  <c r="I13" i="17" s="1"/>
  <c r="I14" i="17" s="1"/>
  <c r="L10" i="17"/>
  <c r="G11" i="17"/>
  <c r="K11" i="16"/>
  <c r="J11" i="16"/>
  <c r="F8" i="24" s="1"/>
  <c r="I12" i="16"/>
  <c r="I13" i="16" s="1"/>
  <c r="I14" i="16" s="1"/>
  <c r="L10" i="16"/>
  <c r="G11" i="16"/>
  <c r="K11" i="15"/>
  <c r="J11" i="15"/>
  <c r="E8" i="24" s="1"/>
  <c r="I12" i="15"/>
  <c r="I13" i="15" s="1"/>
  <c r="I14" i="15" s="1"/>
  <c r="L10" i="15"/>
  <c r="G11" i="15"/>
  <c r="G11" i="14"/>
  <c r="L11" i="14" s="1"/>
  <c r="J10" i="13"/>
  <c r="C7" i="24" s="1"/>
  <c r="K10" i="13"/>
  <c r="I11" i="13"/>
  <c r="L9" i="13"/>
  <c r="G10" i="13"/>
  <c r="K11" i="12"/>
  <c r="I12" i="12"/>
  <c r="L10" i="12"/>
  <c r="G11" i="12"/>
  <c r="K10" i="22" l="1"/>
  <c r="J10" i="22"/>
  <c r="L7" i="24" s="1"/>
  <c r="I11" i="22"/>
  <c r="I12" i="21"/>
  <c r="I13" i="21" s="1"/>
  <c r="I14" i="21" s="1"/>
  <c r="J14" i="21" s="1"/>
  <c r="N11" i="24" s="1"/>
  <c r="L17" i="26"/>
  <c r="G18" i="26"/>
  <c r="L17" i="28"/>
  <c r="G18" i="28"/>
  <c r="L17" i="30"/>
  <c r="G18" i="30"/>
  <c r="L17" i="27"/>
  <c r="G18" i="27"/>
  <c r="L17" i="29"/>
  <c r="G18" i="29"/>
  <c r="I18" i="30"/>
  <c r="I19" i="30" s="1"/>
  <c r="I18" i="29"/>
  <c r="I18" i="28"/>
  <c r="I18" i="27"/>
  <c r="I18" i="26"/>
  <c r="I12" i="14"/>
  <c r="K12" i="14" s="1"/>
  <c r="K14" i="15"/>
  <c r="J14" i="15"/>
  <c r="E11" i="24" s="1"/>
  <c r="I15" i="15"/>
  <c r="K14" i="17"/>
  <c r="J14" i="17"/>
  <c r="G11" i="24" s="1"/>
  <c r="I15" i="17"/>
  <c r="K14" i="21"/>
  <c r="I15" i="21"/>
  <c r="K17" i="30"/>
  <c r="J17" i="30"/>
  <c r="K17" i="29"/>
  <c r="J17" i="29"/>
  <c r="K14" i="16"/>
  <c r="J14" i="16"/>
  <c r="F11" i="24" s="1"/>
  <c r="I15" i="16"/>
  <c r="K14" i="18"/>
  <c r="J14" i="18"/>
  <c r="H11" i="24" s="1"/>
  <c r="I15" i="18"/>
  <c r="J14" i="20"/>
  <c r="K11" i="24" s="1"/>
  <c r="K14" i="20"/>
  <c r="I15" i="20"/>
  <c r="L13" i="25"/>
  <c r="G14" i="25"/>
  <c r="K17" i="28"/>
  <c r="J17" i="28"/>
  <c r="K17" i="27"/>
  <c r="J17" i="27"/>
  <c r="K17" i="26"/>
  <c r="J17" i="26"/>
  <c r="I13" i="12"/>
  <c r="I14" i="12" s="1"/>
  <c r="J13" i="16"/>
  <c r="F10" i="24" s="1"/>
  <c r="K13" i="16"/>
  <c r="J13" i="18"/>
  <c r="H10" i="24" s="1"/>
  <c r="K13" i="18"/>
  <c r="J13" i="20"/>
  <c r="K10" i="24" s="1"/>
  <c r="K13" i="20"/>
  <c r="J13" i="15"/>
  <c r="E10" i="24" s="1"/>
  <c r="K13" i="15"/>
  <c r="J13" i="17"/>
  <c r="G10" i="24" s="1"/>
  <c r="K13" i="17"/>
  <c r="J13" i="21"/>
  <c r="N10" i="24" s="1"/>
  <c r="J12" i="25"/>
  <c r="M9" i="24" s="1"/>
  <c r="K12" i="25"/>
  <c r="I13" i="25"/>
  <c r="I14" i="25" s="1"/>
  <c r="J11" i="14"/>
  <c r="D8" i="24" s="1"/>
  <c r="G12" i="19"/>
  <c r="L11" i="19"/>
  <c r="G12" i="22"/>
  <c r="L11" i="22"/>
  <c r="G12" i="21"/>
  <c r="L11" i="21"/>
  <c r="J12" i="21"/>
  <c r="N9" i="24" s="1"/>
  <c r="G12" i="20"/>
  <c r="L11" i="20"/>
  <c r="J12" i="20"/>
  <c r="K9" i="24" s="1"/>
  <c r="K12" i="20"/>
  <c r="J9" i="19"/>
  <c r="I6" i="24" s="1"/>
  <c r="K9" i="19"/>
  <c r="I10" i="19"/>
  <c r="G12" i="18"/>
  <c r="L11" i="18"/>
  <c r="J12" i="18"/>
  <c r="H9" i="24" s="1"/>
  <c r="K12" i="18"/>
  <c r="G12" i="17"/>
  <c r="L11" i="17"/>
  <c r="J12" i="17"/>
  <c r="G9" i="24" s="1"/>
  <c r="K12" i="17"/>
  <c r="G12" i="16"/>
  <c r="L11" i="16"/>
  <c r="J12" i="16"/>
  <c r="F9" i="24" s="1"/>
  <c r="K12" i="16"/>
  <c r="G12" i="15"/>
  <c r="L11" i="15"/>
  <c r="J12" i="15"/>
  <c r="E9" i="24" s="1"/>
  <c r="K12" i="15"/>
  <c r="G12" i="14"/>
  <c r="K11" i="13"/>
  <c r="J11" i="13"/>
  <c r="C8" i="24" s="1"/>
  <c r="I12" i="13"/>
  <c r="I13" i="13" s="1"/>
  <c r="I14" i="13" s="1"/>
  <c r="L10" i="13"/>
  <c r="G11" i="13"/>
  <c r="G12" i="12"/>
  <c r="L11" i="12"/>
  <c r="J12" i="12"/>
  <c r="B9" i="24" s="1"/>
  <c r="K12" i="12"/>
  <c r="N7" i="1"/>
  <c r="Y7" i="6"/>
  <c r="Y8" i="6"/>
  <c r="Y9" i="6"/>
  <c r="Y10" i="6"/>
  <c r="Y11" i="6"/>
  <c r="Y12" i="6"/>
  <c r="Y13" i="6"/>
  <c r="Y14" i="6"/>
  <c r="Y15" i="6"/>
  <c r="Y16" i="6"/>
  <c r="Y17" i="6"/>
  <c r="Y18" i="6"/>
  <c r="Y19" i="6"/>
  <c r="Y20" i="6"/>
  <c r="Y21" i="6"/>
  <c r="Y22" i="6"/>
  <c r="Y23" i="6"/>
  <c r="Y24" i="6"/>
  <c r="Y25" i="6"/>
  <c r="Y26" i="6"/>
  <c r="Y6" i="6"/>
  <c r="I19" i="26" l="1"/>
  <c r="I19" i="28"/>
  <c r="K19" i="30"/>
  <c r="J19" i="30"/>
  <c r="I20" i="30"/>
  <c r="L18" i="29"/>
  <c r="G19" i="29"/>
  <c r="L18" i="27"/>
  <c r="G19" i="27"/>
  <c r="L18" i="30"/>
  <c r="G19" i="30"/>
  <c r="L18" i="28"/>
  <c r="G19" i="28"/>
  <c r="L18" i="26"/>
  <c r="G19" i="26"/>
  <c r="K12" i="21"/>
  <c r="K13" i="21"/>
  <c r="I19" i="27"/>
  <c r="I19" i="29"/>
  <c r="J11" i="22"/>
  <c r="L8" i="24" s="1"/>
  <c r="K11" i="22"/>
  <c r="I12" i="22"/>
  <c r="I13" i="14"/>
  <c r="I14" i="14" s="1"/>
  <c r="K14" i="14" s="1"/>
  <c r="J12" i="14"/>
  <c r="D9" i="24" s="1"/>
  <c r="J18" i="26"/>
  <c r="K18" i="26"/>
  <c r="K18" i="27"/>
  <c r="J18" i="27"/>
  <c r="J18" i="28"/>
  <c r="K18" i="28"/>
  <c r="K18" i="29"/>
  <c r="J18" i="29"/>
  <c r="J18" i="30"/>
  <c r="K18" i="30"/>
  <c r="J14" i="25"/>
  <c r="M11" i="24" s="1"/>
  <c r="K14" i="25"/>
  <c r="I15" i="25"/>
  <c r="J14" i="14"/>
  <c r="D11" i="24" s="1"/>
  <c r="K14" i="12"/>
  <c r="J14" i="12"/>
  <c r="B11" i="24" s="1"/>
  <c r="I15" i="12"/>
  <c r="J15" i="20"/>
  <c r="K12" i="24" s="1"/>
  <c r="K15" i="20"/>
  <c r="I16" i="20"/>
  <c r="K15" i="16"/>
  <c r="J15" i="16"/>
  <c r="F12" i="24" s="1"/>
  <c r="I16" i="16"/>
  <c r="K15" i="17"/>
  <c r="J15" i="17"/>
  <c r="G12" i="24" s="1"/>
  <c r="I16" i="17"/>
  <c r="K14" i="13"/>
  <c r="J14" i="13"/>
  <c r="C11" i="24" s="1"/>
  <c r="I15" i="13"/>
  <c r="L14" i="25"/>
  <c r="G15" i="25"/>
  <c r="K15" i="18"/>
  <c r="J15" i="18"/>
  <c r="H12" i="24" s="1"/>
  <c r="I16" i="18"/>
  <c r="K15" i="21"/>
  <c r="J15" i="21"/>
  <c r="N12" i="24" s="1"/>
  <c r="I16" i="21"/>
  <c r="K15" i="15"/>
  <c r="J15" i="15"/>
  <c r="E12" i="24" s="1"/>
  <c r="I16" i="15"/>
  <c r="L12" i="12"/>
  <c r="G13" i="12"/>
  <c r="L12" i="20"/>
  <c r="G13" i="20"/>
  <c r="L12" i="21"/>
  <c r="G13" i="21"/>
  <c r="L12" i="22"/>
  <c r="G13" i="22"/>
  <c r="L12" i="19"/>
  <c r="G13" i="19"/>
  <c r="J13" i="13"/>
  <c r="C10" i="24" s="1"/>
  <c r="K13" i="13"/>
  <c r="L12" i="14"/>
  <c r="G13" i="14"/>
  <c r="L12" i="15"/>
  <c r="G13" i="15"/>
  <c r="L12" i="16"/>
  <c r="G13" i="16"/>
  <c r="L12" i="17"/>
  <c r="G13" i="17"/>
  <c r="L12" i="18"/>
  <c r="G13" i="18"/>
  <c r="K13" i="14"/>
  <c r="J13" i="12"/>
  <c r="B10" i="24" s="1"/>
  <c r="K13" i="12"/>
  <c r="K13" i="25"/>
  <c r="J13" i="25"/>
  <c r="M10" i="24" s="1"/>
  <c r="K10" i="19"/>
  <c r="J10" i="19"/>
  <c r="I7" i="24" s="1"/>
  <c r="I11" i="19"/>
  <c r="L11" i="13"/>
  <c r="G12" i="13"/>
  <c r="J12" i="13"/>
  <c r="C9" i="24" s="1"/>
  <c r="K12" i="13"/>
  <c r="N5" i="1"/>
  <c r="N6" i="1"/>
  <c r="K19" i="28" l="1"/>
  <c r="J19" i="28"/>
  <c r="I20" i="28"/>
  <c r="K19" i="26"/>
  <c r="J19" i="26"/>
  <c r="I20" i="26"/>
  <c r="J13" i="14"/>
  <c r="D10" i="24" s="1"/>
  <c r="I15" i="14"/>
  <c r="K15" i="14" s="1"/>
  <c r="I13" i="22"/>
  <c r="K12" i="22"/>
  <c r="J12" i="22"/>
  <c r="L9" i="24" s="1"/>
  <c r="K19" i="29"/>
  <c r="J19" i="29"/>
  <c r="I20" i="29"/>
  <c r="K19" i="27"/>
  <c r="J19" i="27"/>
  <c r="I20" i="27"/>
  <c r="L19" i="26"/>
  <c r="G20" i="26"/>
  <c r="L19" i="28"/>
  <c r="G20" i="28"/>
  <c r="L19" i="30"/>
  <c r="G20" i="30"/>
  <c r="G20" i="27"/>
  <c r="L19" i="27"/>
  <c r="G20" i="29"/>
  <c r="L19" i="29"/>
  <c r="J20" i="30"/>
  <c r="K20" i="30"/>
  <c r="I21" i="30"/>
  <c r="L13" i="17"/>
  <c r="G14" i="17"/>
  <c r="L13" i="19"/>
  <c r="G14" i="19"/>
  <c r="L13" i="22"/>
  <c r="G14" i="22"/>
  <c r="L13" i="21"/>
  <c r="G14" i="21"/>
  <c r="L13" i="20"/>
  <c r="G14" i="20"/>
  <c r="L13" i="12"/>
  <c r="G14" i="12"/>
  <c r="K16" i="15"/>
  <c r="J16" i="15"/>
  <c r="E13" i="24" s="1"/>
  <c r="I17" i="15"/>
  <c r="K16" i="18"/>
  <c r="J16" i="18"/>
  <c r="H13" i="24" s="1"/>
  <c r="I17" i="18"/>
  <c r="L15" i="25"/>
  <c r="G16" i="25"/>
  <c r="K15" i="13"/>
  <c r="J15" i="13"/>
  <c r="C12" i="24" s="1"/>
  <c r="I16" i="13"/>
  <c r="K16" i="16"/>
  <c r="J16" i="16"/>
  <c r="F13" i="24" s="1"/>
  <c r="I17" i="16"/>
  <c r="J15" i="14"/>
  <c r="D12" i="24" s="1"/>
  <c r="L13" i="18"/>
  <c r="G14" i="18"/>
  <c r="L13" i="16"/>
  <c r="G14" i="16"/>
  <c r="L13" i="15"/>
  <c r="G14" i="15"/>
  <c r="L13" i="14"/>
  <c r="G14" i="14"/>
  <c r="K16" i="21"/>
  <c r="J16" i="21"/>
  <c r="N13" i="24" s="1"/>
  <c r="I17" i="21"/>
  <c r="K16" i="17"/>
  <c r="J16" i="17"/>
  <c r="G13" i="24" s="1"/>
  <c r="I17" i="17"/>
  <c r="J16" i="20"/>
  <c r="K13" i="24" s="1"/>
  <c r="K16" i="20"/>
  <c r="I17" i="20"/>
  <c r="K15" i="12"/>
  <c r="J15" i="12"/>
  <c r="B12" i="24" s="1"/>
  <c r="I16" i="12"/>
  <c r="J15" i="25"/>
  <c r="M12" i="24" s="1"/>
  <c r="K15" i="25"/>
  <c r="I16" i="25"/>
  <c r="L12" i="13"/>
  <c r="G13" i="13"/>
  <c r="J11" i="19"/>
  <c r="I8" i="24" s="1"/>
  <c r="K11" i="19"/>
  <c r="I12" i="19"/>
  <c r="J21" i="30" l="1"/>
  <c r="K21" i="30"/>
  <c r="I22" i="30"/>
  <c r="B22" i="2"/>
  <c r="L20" i="29"/>
  <c r="G21" i="29"/>
  <c r="L20" i="27"/>
  <c r="G21" i="27"/>
  <c r="J20" i="29"/>
  <c r="I21" i="29"/>
  <c r="K20" i="29"/>
  <c r="I21" i="26"/>
  <c r="K20" i="26"/>
  <c r="J20" i="26"/>
  <c r="I16" i="14"/>
  <c r="J16" i="14" s="1"/>
  <c r="D13" i="24" s="1"/>
  <c r="L20" i="30"/>
  <c r="G21" i="30"/>
  <c r="L20" i="28"/>
  <c r="G21" i="28"/>
  <c r="L20" i="26"/>
  <c r="G21" i="26"/>
  <c r="K20" i="27"/>
  <c r="J20" i="27"/>
  <c r="I21" i="27"/>
  <c r="I14" i="22"/>
  <c r="K13" i="22"/>
  <c r="J13" i="22"/>
  <c r="L10" i="24" s="1"/>
  <c r="I21" i="28"/>
  <c r="J20" i="28"/>
  <c r="K20" i="28"/>
  <c r="I18" i="17"/>
  <c r="I18" i="21"/>
  <c r="I18" i="16"/>
  <c r="I18" i="18"/>
  <c r="I18" i="20"/>
  <c r="I18" i="15"/>
  <c r="K17" i="17"/>
  <c r="J17" i="17"/>
  <c r="G14" i="24" s="1"/>
  <c r="K17" i="21"/>
  <c r="J17" i="21"/>
  <c r="N14" i="24" s="1"/>
  <c r="K17" i="16"/>
  <c r="J17" i="16"/>
  <c r="F14" i="24" s="1"/>
  <c r="L16" i="25"/>
  <c r="G17" i="25"/>
  <c r="K17" i="18"/>
  <c r="J17" i="18"/>
  <c r="H14" i="24" s="1"/>
  <c r="L14" i="12"/>
  <c r="G15" i="12"/>
  <c r="L14" i="20"/>
  <c r="G15" i="20"/>
  <c r="L14" i="21"/>
  <c r="G15" i="21"/>
  <c r="L14" i="22"/>
  <c r="G15" i="22"/>
  <c r="L14" i="19"/>
  <c r="G15" i="19"/>
  <c r="L14" i="17"/>
  <c r="G15" i="17"/>
  <c r="K16" i="12"/>
  <c r="J16" i="12"/>
  <c r="B13" i="24" s="1"/>
  <c r="I17" i="12"/>
  <c r="I18" i="12" s="1"/>
  <c r="I19" i="12" s="1"/>
  <c r="L13" i="13"/>
  <c r="G14" i="13"/>
  <c r="J16" i="25"/>
  <c r="M13" i="24" s="1"/>
  <c r="K16" i="25"/>
  <c r="I17" i="25"/>
  <c r="J17" i="20"/>
  <c r="K14" i="24" s="1"/>
  <c r="K17" i="20"/>
  <c r="L14" i="14"/>
  <c r="G15" i="14"/>
  <c r="L14" i="15"/>
  <c r="G15" i="15"/>
  <c r="L14" i="16"/>
  <c r="G15" i="16"/>
  <c r="L14" i="18"/>
  <c r="G15" i="18"/>
  <c r="K16" i="14"/>
  <c r="I17" i="14"/>
  <c r="K16" i="13"/>
  <c r="J16" i="13"/>
  <c r="C13" i="24" s="1"/>
  <c r="I17" i="13"/>
  <c r="K17" i="15"/>
  <c r="J17" i="15"/>
  <c r="E14" i="24" s="1"/>
  <c r="I13" i="19"/>
  <c r="I14" i="19" s="1"/>
  <c r="K12" i="19"/>
  <c r="J12" i="19"/>
  <c r="I9" i="24" s="1"/>
  <c r="W26" i="6"/>
  <c r="W6" i="6"/>
  <c r="W7" i="6"/>
  <c r="X7" i="6"/>
  <c r="W8" i="6"/>
  <c r="X8" i="6"/>
  <c r="W9" i="6"/>
  <c r="X9" i="6"/>
  <c r="W10" i="6"/>
  <c r="X10" i="6"/>
  <c r="W11" i="6"/>
  <c r="X11" i="6"/>
  <c r="W12" i="6"/>
  <c r="X12" i="6"/>
  <c r="W13" i="6"/>
  <c r="X13" i="6"/>
  <c r="W14" i="6"/>
  <c r="X14" i="6"/>
  <c r="W15" i="6"/>
  <c r="X15" i="6"/>
  <c r="W16" i="6"/>
  <c r="X16" i="6"/>
  <c r="W17" i="6"/>
  <c r="X17" i="6"/>
  <c r="W18" i="6"/>
  <c r="X18" i="6"/>
  <c r="W19" i="6"/>
  <c r="X19" i="6"/>
  <c r="W20" i="6"/>
  <c r="X20" i="6"/>
  <c r="W21" i="6"/>
  <c r="X21" i="6"/>
  <c r="W22" i="6"/>
  <c r="X22" i="6"/>
  <c r="W23" i="6"/>
  <c r="X23" i="6"/>
  <c r="W24" i="6"/>
  <c r="X24" i="6"/>
  <c r="W25" i="6"/>
  <c r="X25" i="6"/>
  <c r="X26" i="6"/>
  <c r="X6" i="6"/>
  <c r="I20" i="12" l="1"/>
  <c r="J19" i="12"/>
  <c r="K19" i="12"/>
  <c r="I19" i="18"/>
  <c r="I19" i="21"/>
  <c r="J21" i="28"/>
  <c r="K21" i="28"/>
  <c r="I22" i="28"/>
  <c r="L21" i="26"/>
  <c r="G22" i="26"/>
  <c r="L22" i="26" s="1"/>
  <c r="L21" i="28"/>
  <c r="G22" i="28"/>
  <c r="L22" i="28" s="1"/>
  <c r="L21" i="30"/>
  <c r="G22" i="30"/>
  <c r="L22" i="30" s="1"/>
  <c r="K21" i="29"/>
  <c r="J21" i="29"/>
  <c r="I22" i="29"/>
  <c r="L21" i="27"/>
  <c r="G22" i="27"/>
  <c r="L22" i="27" s="1"/>
  <c r="L21" i="29"/>
  <c r="G22" i="29"/>
  <c r="L22" i="29" s="1"/>
  <c r="G22" i="2"/>
  <c r="C22" i="2"/>
  <c r="E22" i="2"/>
  <c r="I19" i="15"/>
  <c r="I19" i="20"/>
  <c r="I19" i="16"/>
  <c r="I19" i="17"/>
  <c r="K14" i="22"/>
  <c r="J14" i="22"/>
  <c r="L11" i="24" s="1"/>
  <c r="I15" i="22"/>
  <c r="K21" i="27"/>
  <c r="I22" i="27"/>
  <c r="J21" i="27"/>
  <c r="J21" i="26"/>
  <c r="I22" i="26"/>
  <c r="K21" i="26"/>
  <c r="B18" i="2"/>
  <c r="J22" i="30"/>
  <c r="K22" i="30"/>
  <c r="I18" i="14"/>
  <c r="I19" i="14" s="1"/>
  <c r="K18" i="12"/>
  <c r="J18" i="12"/>
  <c r="J18" i="15"/>
  <c r="K18" i="15"/>
  <c r="K18" i="20"/>
  <c r="J18" i="20"/>
  <c r="J18" i="18"/>
  <c r="K18" i="18"/>
  <c r="K18" i="16"/>
  <c r="J18" i="16"/>
  <c r="K18" i="21"/>
  <c r="J18" i="21"/>
  <c r="K18" i="17"/>
  <c r="J18" i="17"/>
  <c r="I18" i="13"/>
  <c r="I19" i="13" s="1"/>
  <c r="I18" i="25"/>
  <c r="I19" i="25" s="1"/>
  <c r="L17" i="25"/>
  <c r="G18" i="25"/>
  <c r="L15" i="18"/>
  <c r="G16" i="18"/>
  <c r="L15" i="16"/>
  <c r="G16" i="16"/>
  <c r="L15" i="15"/>
  <c r="G16" i="15"/>
  <c r="L15" i="14"/>
  <c r="G16" i="14"/>
  <c r="K17" i="25"/>
  <c r="J17" i="25"/>
  <c r="M14" i="24" s="1"/>
  <c r="L15" i="17"/>
  <c r="G16" i="17"/>
  <c r="L15" i="19"/>
  <c r="G16" i="19"/>
  <c r="L15" i="22"/>
  <c r="G16" i="22"/>
  <c r="L15" i="21"/>
  <c r="G16" i="21"/>
  <c r="L15" i="20"/>
  <c r="G16" i="20"/>
  <c r="L15" i="12"/>
  <c r="G16" i="12"/>
  <c r="K14" i="19"/>
  <c r="J14" i="19"/>
  <c r="I11" i="24" s="1"/>
  <c r="I15" i="19"/>
  <c r="K17" i="13"/>
  <c r="J17" i="13"/>
  <c r="C14" i="24" s="1"/>
  <c r="K17" i="14"/>
  <c r="J17" i="14"/>
  <c r="D14" i="24" s="1"/>
  <c r="L14" i="13"/>
  <c r="G15" i="13"/>
  <c r="K17" i="12"/>
  <c r="J17" i="12"/>
  <c r="B14" i="24" s="1"/>
  <c r="J13" i="19"/>
  <c r="I10" i="24" s="1"/>
  <c r="K13" i="19"/>
  <c r="L18" i="25" l="1"/>
  <c r="G19" i="25"/>
  <c r="K19" i="25"/>
  <c r="J19" i="25"/>
  <c r="I20" i="25"/>
  <c r="K19" i="14"/>
  <c r="I20" i="14"/>
  <c r="J19" i="14"/>
  <c r="J22" i="27"/>
  <c r="K22" i="27"/>
  <c r="B19" i="2"/>
  <c r="J15" i="22"/>
  <c r="L12" i="24" s="1"/>
  <c r="I16" i="22"/>
  <c r="K15" i="22"/>
  <c r="J22" i="29"/>
  <c r="K22" i="29"/>
  <c r="B21" i="2"/>
  <c r="K22" i="28"/>
  <c r="J22" i="28"/>
  <c r="E18" i="2"/>
  <c r="G18" i="2"/>
  <c r="C18" i="2"/>
  <c r="K22" i="26"/>
  <c r="J22" i="26"/>
  <c r="I20" i="17"/>
  <c r="K19" i="17"/>
  <c r="J19" i="17"/>
  <c r="K19" i="16"/>
  <c r="I20" i="16"/>
  <c r="J19" i="16"/>
  <c r="K19" i="20"/>
  <c r="J19" i="20"/>
  <c r="I20" i="20"/>
  <c r="I20" i="15"/>
  <c r="K19" i="15"/>
  <c r="J19" i="15"/>
  <c r="B20" i="2"/>
  <c r="K19" i="21"/>
  <c r="J19" i="21"/>
  <c r="I20" i="21"/>
  <c r="I20" i="18"/>
  <c r="J19" i="18"/>
  <c r="K19" i="18"/>
  <c r="I21" i="12"/>
  <c r="K20" i="12"/>
  <c r="J20" i="12"/>
  <c r="I20" i="13"/>
  <c r="J19" i="13"/>
  <c r="K19" i="13"/>
  <c r="J18" i="25"/>
  <c r="K18" i="25"/>
  <c r="K18" i="13"/>
  <c r="J18" i="13"/>
  <c r="J18" i="14"/>
  <c r="K18" i="14"/>
  <c r="L15" i="13"/>
  <c r="G16" i="13"/>
  <c r="L16" i="12"/>
  <c r="G17" i="12"/>
  <c r="L16" i="20"/>
  <c r="G17" i="20"/>
  <c r="L16" i="21"/>
  <c r="G17" i="21"/>
  <c r="L16" i="22"/>
  <c r="G17" i="22"/>
  <c r="L16" i="19"/>
  <c r="G17" i="19"/>
  <c r="L16" i="17"/>
  <c r="G17" i="17"/>
  <c r="L16" i="14"/>
  <c r="G17" i="14"/>
  <c r="L16" i="15"/>
  <c r="G17" i="15"/>
  <c r="L16" i="16"/>
  <c r="G17" i="16"/>
  <c r="L16" i="18"/>
  <c r="G17" i="18"/>
  <c r="K15" i="19"/>
  <c r="J15" i="19"/>
  <c r="I12" i="24" s="1"/>
  <c r="I16" i="19"/>
  <c r="H5" i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G5" i="1"/>
  <c r="J21" i="12" l="1"/>
  <c r="I22" i="12"/>
  <c r="K21" i="12"/>
  <c r="B4" i="2"/>
  <c r="K20" i="21"/>
  <c r="I21" i="21"/>
  <c r="J20" i="21"/>
  <c r="J20" i="15"/>
  <c r="I21" i="15"/>
  <c r="K20" i="15"/>
  <c r="L19" i="25"/>
  <c r="G20" i="25"/>
  <c r="J20" i="18"/>
  <c r="I21" i="18"/>
  <c r="K20" i="18"/>
  <c r="G20" i="2"/>
  <c r="E20" i="2"/>
  <c r="C20" i="2"/>
  <c r="I21" i="20"/>
  <c r="K20" i="20"/>
  <c r="J20" i="20"/>
  <c r="I21" i="16"/>
  <c r="K20" i="16"/>
  <c r="J20" i="16"/>
  <c r="I21" i="17"/>
  <c r="K20" i="17"/>
  <c r="J20" i="17"/>
  <c r="G21" i="2"/>
  <c r="E21" i="2"/>
  <c r="C21" i="2"/>
  <c r="J16" i="22"/>
  <c r="L13" i="24" s="1"/>
  <c r="I17" i="22"/>
  <c r="K16" i="22"/>
  <c r="G19" i="2"/>
  <c r="C19" i="2"/>
  <c r="E19" i="2"/>
  <c r="K20" i="14"/>
  <c r="J20" i="14"/>
  <c r="I21" i="14"/>
  <c r="I21" i="25"/>
  <c r="J20" i="25"/>
  <c r="K20" i="25"/>
  <c r="J20" i="13"/>
  <c r="I21" i="13"/>
  <c r="K20" i="13"/>
  <c r="L17" i="18"/>
  <c r="G18" i="18"/>
  <c r="L17" i="16"/>
  <c r="G18" i="16"/>
  <c r="L17" i="15"/>
  <c r="G18" i="15"/>
  <c r="L17" i="14"/>
  <c r="G18" i="14"/>
  <c r="L17" i="17"/>
  <c r="G18" i="17"/>
  <c r="L17" i="19"/>
  <c r="G18" i="19"/>
  <c r="L17" i="22"/>
  <c r="G18" i="22"/>
  <c r="L17" i="21"/>
  <c r="G18" i="21"/>
  <c r="L17" i="20"/>
  <c r="G18" i="20"/>
  <c r="L17" i="12"/>
  <c r="G18" i="12"/>
  <c r="L16" i="13"/>
  <c r="G17" i="13"/>
  <c r="K16" i="19"/>
  <c r="J16" i="19"/>
  <c r="I13" i="24" s="1"/>
  <c r="I17" i="19"/>
  <c r="I18" i="19" s="1"/>
  <c r="I19" i="19" s="1"/>
  <c r="G6" i="1"/>
  <c r="L5" i="1"/>
  <c r="J19" i="19" l="1"/>
  <c r="K19" i="19"/>
  <c r="I20" i="19"/>
  <c r="J21" i="25"/>
  <c r="K21" i="25"/>
  <c r="I22" i="25"/>
  <c r="B15" i="2"/>
  <c r="K17" i="22"/>
  <c r="I18" i="22"/>
  <c r="J17" i="22"/>
  <c r="L14" i="24" s="1"/>
  <c r="K21" i="17"/>
  <c r="J21" i="17"/>
  <c r="I22" i="17"/>
  <c r="J21" i="18"/>
  <c r="I22" i="18"/>
  <c r="K21" i="18"/>
  <c r="L20" i="25"/>
  <c r="G21" i="25"/>
  <c r="K21" i="15"/>
  <c r="J21" i="15"/>
  <c r="I22" i="15"/>
  <c r="K21" i="21"/>
  <c r="J21" i="21"/>
  <c r="I22" i="21"/>
  <c r="E4" i="2"/>
  <c r="G4" i="2"/>
  <c r="C4" i="2"/>
  <c r="J22" i="12"/>
  <c r="K22" i="12"/>
  <c r="K21" i="16"/>
  <c r="J21" i="16"/>
  <c r="I22" i="16"/>
  <c r="J21" i="20"/>
  <c r="I22" i="20"/>
  <c r="K21" i="20"/>
  <c r="L18" i="12"/>
  <c r="G19" i="12"/>
  <c r="L18" i="20"/>
  <c r="G19" i="20"/>
  <c r="L18" i="21"/>
  <c r="G19" i="21"/>
  <c r="L18" i="22"/>
  <c r="G19" i="22"/>
  <c r="L18" i="19"/>
  <c r="G19" i="19"/>
  <c r="L18" i="17"/>
  <c r="G19" i="17"/>
  <c r="L18" i="14"/>
  <c r="G19" i="14"/>
  <c r="L18" i="15"/>
  <c r="G19" i="15"/>
  <c r="L18" i="16"/>
  <c r="G19" i="16"/>
  <c r="L18" i="18"/>
  <c r="G19" i="18"/>
  <c r="K21" i="14"/>
  <c r="I22" i="14"/>
  <c r="J21" i="14"/>
  <c r="B6" i="2"/>
  <c r="B9" i="2"/>
  <c r="B7" i="2"/>
  <c r="B12" i="2"/>
  <c r="J21" i="13"/>
  <c r="I22" i="13"/>
  <c r="K21" i="13"/>
  <c r="B5" i="2"/>
  <c r="J18" i="19"/>
  <c r="K18" i="19"/>
  <c r="L17" i="13"/>
  <c r="G18" i="13"/>
  <c r="K17" i="19"/>
  <c r="J17" i="19"/>
  <c r="I14" i="24" s="1"/>
  <c r="G7" i="1"/>
  <c r="L6" i="1"/>
  <c r="E9" i="2" l="1"/>
  <c r="G9" i="2"/>
  <c r="C9" i="2"/>
  <c r="K22" i="20"/>
  <c r="J22" i="20"/>
  <c r="K22" i="16"/>
  <c r="J22" i="16"/>
  <c r="J22" i="21"/>
  <c r="K22" i="21"/>
  <c r="B16" i="2"/>
  <c r="L21" i="25"/>
  <c r="G22" i="25"/>
  <c r="L22" i="25" s="1"/>
  <c r="K22" i="25"/>
  <c r="J22" i="25"/>
  <c r="L18" i="13"/>
  <c r="G19" i="13"/>
  <c r="C12" i="2"/>
  <c r="E12" i="2"/>
  <c r="G12" i="2"/>
  <c r="G7" i="2"/>
  <c r="E7" i="2"/>
  <c r="C7" i="2"/>
  <c r="E6" i="2"/>
  <c r="G6" i="2"/>
  <c r="C6" i="2"/>
  <c r="J22" i="14"/>
  <c r="K22" i="14"/>
  <c r="L19" i="18"/>
  <c r="G20" i="18"/>
  <c r="L19" i="16"/>
  <c r="G20" i="16"/>
  <c r="L19" i="15"/>
  <c r="G20" i="15"/>
  <c r="L19" i="14"/>
  <c r="G20" i="14"/>
  <c r="L19" i="17"/>
  <c r="G20" i="17"/>
  <c r="L19" i="19"/>
  <c r="G20" i="19"/>
  <c r="G20" i="22"/>
  <c r="L19" i="22"/>
  <c r="G20" i="21"/>
  <c r="L19" i="21"/>
  <c r="L19" i="20"/>
  <c r="G20" i="20"/>
  <c r="L19" i="12"/>
  <c r="G20" i="12"/>
  <c r="J22" i="15"/>
  <c r="K22" i="15"/>
  <c r="B8" i="2"/>
  <c r="J22" i="18"/>
  <c r="K22" i="18"/>
  <c r="B10" i="2"/>
  <c r="J22" i="17"/>
  <c r="K22" i="17"/>
  <c r="I19" i="22"/>
  <c r="J18" i="22"/>
  <c r="K18" i="22"/>
  <c r="E15" i="2"/>
  <c r="G15" i="2"/>
  <c r="C15" i="2"/>
  <c r="J20" i="19"/>
  <c r="I21" i="19"/>
  <c r="K20" i="19"/>
  <c r="E5" i="2"/>
  <c r="C5" i="2"/>
  <c r="G5" i="2"/>
  <c r="J22" i="13"/>
  <c r="K22" i="13"/>
  <c r="G8" i="1"/>
  <c r="L7" i="1"/>
  <c r="G8" i="2" l="1"/>
  <c r="C8" i="2"/>
  <c r="E8" i="2"/>
  <c r="L20" i="21"/>
  <c r="G21" i="21"/>
  <c r="L20" i="22"/>
  <c r="G21" i="22"/>
  <c r="L19" i="13"/>
  <c r="G20" i="13"/>
  <c r="G16" i="2"/>
  <c r="E16" i="2"/>
  <c r="C16" i="2"/>
  <c r="K21" i="19"/>
  <c r="I22" i="19"/>
  <c r="J21" i="19"/>
  <c r="B11" i="2"/>
  <c r="K19" i="22"/>
  <c r="J19" i="22"/>
  <c r="I20" i="22"/>
  <c r="E10" i="2"/>
  <c r="G10" i="2"/>
  <c r="C10" i="2"/>
  <c r="L20" i="12"/>
  <c r="G21" i="12"/>
  <c r="L20" i="20"/>
  <c r="G21" i="20"/>
  <c r="L20" i="19"/>
  <c r="G21" i="19"/>
  <c r="L20" i="17"/>
  <c r="G21" i="17"/>
  <c r="L20" i="14"/>
  <c r="G21" i="14"/>
  <c r="L20" i="15"/>
  <c r="G21" i="15"/>
  <c r="L20" i="16"/>
  <c r="G21" i="16"/>
  <c r="L20" i="18"/>
  <c r="G21" i="18"/>
  <c r="G9" i="1"/>
  <c r="L8" i="1"/>
  <c r="L21" i="14" l="1"/>
  <c r="G22" i="14"/>
  <c r="L22" i="14" s="1"/>
  <c r="L21" i="20"/>
  <c r="G22" i="20"/>
  <c r="L22" i="20" s="1"/>
  <c r="E11" i="2"/>
  <c r="C11" i="2"/>
  <c r="G11" i="2"/>
  <c r="J22" i="19"/>
  <c r="K22" i="19"/>
  <c r="L21" i="18"/>
  <c r="G22" i="18"/>
  <c r="L22" i="18" s="1"/>
  <c r="L21" i="16"/>
  <c r="G22" i="16"/>
  <c r="L22" i="16" s="1"/>
  <c r="L21" i="15"/>
  <c r="G22" i="15"/>
  <c r="L22" i="15" s="1"/>
  <c r="L21" i="17"/>
  <c r="G22" i="17"/>
  <c r="L22" i="17" s="1"/>
  <c r="L21" i="19"/>
  <c r="G22" i="19"/>
  <c r="L22" i="19" s="1"/>
  <c r="L21" i="12"/>
  <c r="G22" i="12"/>
  <c r="L22" i="12" s="1"/>
  <c r="K20" i="22"/>
  <c r="J20" i="22"/>
  <c r="I21" i="22"/>
  <c r="L20" i="13"/>
  <c r="G21" i="13"/>
  <c r="L21" i="22"/>
  <c r="G22" i="22"/>
  <c r="L22" i="22" s="1"/>
  <c r="L21" i="21"/>
  <c r="G22" i="21"/>
  <c r="L22" i="21" s="1"/>
  <c r="L9" i="1"/>
  <c r="G10" i="1"/>
  <c r="N1" i="1"/>
  <c r="I5" i="1"/>
  <c r="K21" i="22" l="1"/>
  <c r="I22" i="22"/>
  <c r="J21" i="22"/>
  <c r="L21" i="13"/>
  <c r="G22" i="13"/>
  <c r="L22" i="13" s="1"/>
  <c r="B14" i="2"/>
  <c r="O2" i="24"/>
  <c r="K5" i="1"/>
  <c r="J5" i="1"/>
  <c r="J2" i="24" s="1"/>
  <c r="L10" i="1"/>
  <c r="G11" i="1"/>
  <c r="I6" i="1"/>
  <c r="O3" i="24" s="1"/>
  <c r="E14" i="2" l="1"/>
  <c r="G14" i="2"/>
  <c r="C14" i="2"/>
  <c r="J22" i="22"/>
  <c r="K22" i="22"/>
  <c r="J6" i="1"/>
  <c r="J3" i="24" s="1"/>
  <c r="K6" i="1"/>
  <c r="L11" i="1"/>
  <c r="G12" i="1"/>
  <c r="I7" i="1"/>
  <c r="O4" i="24" s="1"/>
  <c r="L12" i="1" l="1"/>
  <c r="G13" i="1"/>
  <c r="K7" i="1"/>
  <c r="J7" i="1"/>
  <c r="J4" i="24" s="1"/>
  <c r="I8" i="1"/>
  <c r="O5" i="24" s="1"/>
  <c r="L13" i="1" l="1"/>
  <c r="G14" i="1"/>
  <c r="J8" i="1"/>
  <c r="J5" i="24" s="1"/>
  <c r="K8" i="1"/>
  <c r="I9" i="1"/>
  <c r="O6" i="24" l="1"/>
  <c r="L14" i="1"/>
  <c r="G15" i="1"/>
  <c r="J9" i="1"/>
  <c r="J6" i="24" s="1"/>
  <c r="K9" i="1"/>
  <c r="I10" i="1"/>
  <c r="O7" i="24" s="1"/>
  <c r="L15" i="1" l="1"/>
  <c r="G16" i="1"/>
  <c r="J10" i="1"/>
  <c r="J7" i="24" s="1"/>
  <c r="K10" i="1"/>
  <c r="I11" i="1"/>
  <c r="L16" i="1" l="1"/>
  <c r="G17" i="1"/>
  <c r="J11" i="1"/>
  <c r="J8" i="24" s="1"/>
  <c r="O8" i="24"/>
  <c r="K11" i="1"/>
  <c r="I12" i="1"/>
  <c r="L17" i="1" l="1"/>
  <c r="G18" i="1"/>
  <c r="I13" i="1"/>
  <c r="I14" i="1" s="1"/>
  <c r="O9" i="24"/>
  <c r="J12" i="1"/>
  <c r="J9" i="24" s="1"/>
  <c r="K12" i="1"/>
  <c r="L18" i="1" l="1"/>
  <c r="G19" i="1"/>
  <c r="J14" i="1"/>
  <c r="J11" i="24" s="1"/>
  <c r="K14" i="1"/>
  <c r="I15" i="1"/>
  <c r="O11" i="24"/>
  <c r="J13" i="1"/>
  <c r="J10" i="24" s="1"/>
  <c r="K13" i="1"/>
  <c r="O10" i="24"/>
  <c r="G20" i="1" l="1"/>
  <c r="L19" i="1"/>
  <c r="J15" i="1"/>
  <c r="J12" i="24" s="1"/>
  <c r="K15" i="1"/>
  <c r="I16" i="1"/>
  <c r="O13" i="24" s="1"/>
  <c r="O12" i="24"/>
  <c r="L20" i="1" l="1"/>
  <c r="G21" i="1"/>
  <c r="J16" i="1"/>
  <c r="J13" i="24" s="1"/>
  <c r="K16" i="1"/>
  <c r="I17" i="1"/>
  <c r="I18" i="1" s="1"/>
  <c r="I19" i="1" s="1"/>
  <c r="L21" i="1" l="1"/>
  <c r="G22" i="1"/>
  <c r="L22" i="1" s="1"/>
  <c r="K19" i="1"/>
  <c r="J19" i="1"/>
  <c r="I20" i="1"/>
  <c r="K18" i="1"/>
  <c r="J18" i="1"/>
  <c r="O14" i="24"/>
  <c r="J17" i="1"/>
  <c r="J14" i="24" s="1"/>
  <c r="K17" i="1"/>
  <c r="K20" i="1" l="1"/>
  <c r="I21" i="1"/>
  <c r="J20" i="1"/>
  <c r="K21" i="1" l="1"/>
  <c r="J21" i="1"/>
  <c r="I22" i="1"/>
  <c r="B13" i="2"/>
  <c r="G13" i="2" l="1"/>
  <c r="E13" i="2"/>
  <c r="C13" i="2"/>
  <c r="B17" i="2"/>
  <c r="J22" i="1"/>
  <c r="K22" i="1"/>
  <c r="G17" i="2" l="1"/>
  <c r="E17" i="2"/>
  <c r="C17" i="2"/>
  <c r="H13" i="2" l="1"/>
  <c r="H8" i="2"/>
  <c r="H19" i="2"/>
  <c r="H12" i="2"/>
  <c r="H22" i="2"/>
  <c r="H5" i="2"/>
  <c r="H15" i="2"/>
  <c r="H10" i="2"/>
  <c r="H18" i="2"/>
  <c r="H7" i="2"/>
  <c r="H16" i="2"/>
  <c r="H20" i="2"/>
  <c r="H6" i="2"/>
  <c r="H21" i="2"/>
  <c r="H14" i="2"/>
  <c r="H4" i="2"/>
  <c r="H9" i="2"/>
  <c r="D4" i="2"/>
  <c r="D21" i="2"/>
  <c r="D15" i="2"/>
  <c r="D12" i="2"/>
  <c r="D20" i="2"/>
  <c r="D9" i="2"/>
  <c r="D18" i="2"/>
  <c r="D22" i="2"/>
  <c r="D5" i="2"/>
  <c r="D6" i="2"/>
  <c r="D7" i="2"/>
  <c r="D14" i="2"/>
  <c r="D10" i="2"/>
  <c r="D19" i="2"/>
  <c r="D11" i="2"/>
  <c r="D13" i="2"/>
  <c r="D16" i="2"/>
  <c r="D8" i="2"/>
  <c r="F13" i="2"/>
  <c r="F5" i="2"/>
  <c r="F11" i="2"/>
  <c r="F22" i="2"/>
  <c r="F21" i="2"/>
  <c r="F7" i="2"/>
  <c r="F15" i="2"/>
  <c r="F19" i="2"/>
  <c r="F4" i="2"/>
  <c r="F16" i="2"/>
  <c r="F8" i="2"/>
  <c r="F18" i="2"/>
  <c r="F10" i="2"/>
  <c r="F14" i="2"/>
  <c r="F6" i="2"/>
  <c r="F9" i="2"/>
  <c r="F20" i="2"/>
  <c r="F12" i="2"/>
  <c r="H11" i="2"/>
</calcChain>
</file>

<file path=xl/sharedStrings.xml><?xml version="1.0" encoding="utf-8"?>
<sst xmlns="http://schemas.openxmlformats.org/spreadsheetml/2006/main" count="551" uniqueCount="197">
  <si>
    <t xml:space="preserve"> résidents / patients  </t>
  </si>
  <si>
    <t xml:space="preserve"> prof.  </t>
  </si>
  <si>
    <t>total quotidien</t>
  </si>
  <si>
    <t>Region</t>
  </si>
  <si>
    <t>ARA</t>
  </si>
  <si>
    <t>BFC</t>
  </si>
  <si>
    <t>Bretagne</t>
  </si>
  <si>
    <t>Corse</t>
  </si>
  <si>
    <t>CVL</t>
  </si>
  <si>
    <t>Grand Est</t>
  </si>
  <si>
    <t>HDF</t>
  </si>
  <si>
    <t>IDF</t>
  </si>
  <si>
    <t>NA</t>
  </si>
  <si>
    <t>Normandie</t>
  </si>
  <si>
    <t>Occitanie</t>
  </si>
  <si>
    <t>PACA</t>
  </si>
  <si>
    <t>PDL</t>
  </si>
  <si>
    <t>Guyane</t>
  </si>
  <si>
    <t>Guadeloupe</t>
  </si>
  <si>
    <t>Martinique</t>
  </si>
  <si>
    <t>réunion</t>
  </si>
  <si>
    <t>Mayotte</t>
  </si>
  <si>
    <t>*Source : Insee - Estimations de population au 1er janvier 2020</t>
  </si>
  <si>
    <t>Total cumul des vaccinés</t>
  </si>
  <si>
    <t>% residents vaccinés</t>
  </si>
  <si>
    <t>% professionnels vaccinés</t>
  </si>
  <si>
    <t>prof. Cumul</t>
  </si>
  <si>
    <t>Nb cumulé vaccinations depuis 04/01</t>
  </si>
  <si>
    <t>Rang</t>
  </si>
  <si>
    <t>Taux vaccination /100 000 hab. (tous âges)</t>
  </si>
  <si>
    <t>total Cumul</t>
  </si>
  <si>
    <t>Taux de vaccination pour 100 000 hab. (tous âges)</t>
  </si>
  <si>
    <t>residents /patients Cumul</t>
  </si>
  <si>
    <t>Taux de vaccination pour 100 000 hab. (&gt;50 ans)</t>
  </si>
  <si>
    <r>
      <rPr>
        <b/>
        <sz val="10"/>
        <rFont val="Arial"/>
        <family val="2"/>
      </rPr>
      <t>Estimation de population au 1</t>
    </r>
    <r>
      <rPr>
        <b/>
        <vertAlign val="superscript"/>
        <sz val="10"/>
        <rFont val="Arial"/>
        <family val="2"/>
      </rPr>
      <t>er</t>
    </r>
    <r>
      <rPr>
        <b/>
        <sz val="10"/>
        <rFont val="Arial"/>
        <family val="2"/>
      </rPr>
      <t xml:space="preserve"> janvier, par région, sexe et âge quinquennal</t>
    </r>
  </si>
  <si>
    <t>Année 2020</t>
  </si>
  <si>
    <t>Régions</t>
  </si>
  <si>
    <t>Ensemble</t>
  </si>
  <si>
    <t>0 à 4 ans</t>
  </si>
  <si>
    <t>5 à 9 ans</t>
  </si>
  <si>
    <t>10 à 14 ans</t>
  </si>
  <si>
    <t>15 à 19 ans</t>
  </si>
  <si>
    <t>20 à 24 ans</t>
  </si>
  <si>
    <t>25 à 29 ans</t>
  </si>
  <si>
    <t>30 à 34 ans</t>
  </si>
  <si>
    <t>35 à 39 ans</t>
  </si>
  <si>
    <t>40 à 44 ans</t>
  </si>
  <si>
    <t>45 à 49 ans</t>
  </si>
  <si>
    <t>50 à 54 ans</t>
  </si>
  <si>
    <t>55 à 59 ans</t>
  </si>
  <si>
    <t>60 à 64 ans</t>
  </si>
  <si>
    <t>65 à 69 ans</t>
  </si>
  <si>
    <t>70 à 74 ans</t>
  </si>
  <si>
    <t>75 à 79 ans</t>
  </si>
  <si>
    <t>80 à 84 ans</t>
  </si>
  <si>
    <t>85 à 89 ans</t>
  </si>
  <si>
    <t>90 à 94 ans</t>
  </si>
  <si>
    <t>95 ans et plus</t>
  </si>
  <si>
    <t>Total</t>
  </si>
  <si>
    <t>Auvergne-Rhône-Alpes</t>
  </si>
  <si>
    <t>Bourgogne-Franche-Comté</t>
  </si>
  <si>
    <t>Centre-Val-de-Loire</t>
  </si>
  <si>
    <t>Hauts-de-France</t>
  </si>
  <si>
    <t>Île-de-France</t>
  </si>
  <si>
    <t>Nouvelle-Aquitaine</t>
  </si>
  <si>
    <t>Pays de la Loire</t>
  </si>
  <si>
    <t>Provence-Alpes-Côte d'Azur</t>
  </si>
  <si>
    <t>France métropolitaine</t>
  </si>
  <si>
    <t>La Réunion</t>
  </si>
  <si>
    <t>DOM</t>
  </si>
  <si>
    <t>France métropolitaine et DOM</t>
  </si>
  <si>
    <t>Source : Insee - Estimations de population (résultats provisoires arrêtés fin 2019).</t>
  </si>
  <si>
    <t>Taux vaccination /100 000 hab. (&gt;50 ans)</t>
  </si>
  <si>
    <t>Rang tous âges</t>
  </si>
  <si>
    <t>Rang &gt;50 ans</t>
  </si>
  <si>
    <t>Taux vaccination /100 000 hab. (&gt;20 ans)</t>
  </si>
  <si>
    <t>Population totale</t>
  </si>
  <si>
    <t>Population &gt; 50 ans</t>
  </si>
  <si>
    <t>Population &gt; 65 ans</t>
  </si>
  <si>
    <t>jour</t>
  </si>
  <si>
    <t>res_ARA</t>
  </si>
  <si>
    <t>pro_ARA</t>
  </si>
  <si>
    <t>tot_ARA</t>
  </si>
  <si>
    <t>res_BFC</t>
  </si>
  <si>
    <t>pro_BFC</t>
  </si>
  <si>
    <t>tot_BFC</t>
  </si>
  <si>
    <t>res_Bretagne</t>
  </si>
  <si>
    <t>pro_Bretagne</t>
  </si>
  <si>
    <t>tot_Bretagne</t>
  </si>
  <si>
    <t>res_Corse</t>
  </si>
  <si>
    <t>pro_Corse</t>
  </si>
  <si>
    <t>tot_Corse</t>
  </si>
  <si>
    <t>res_CVL</t>
  </si>
  <si>
    <t>pro_CVL</t>
  </si>
  <si>
    <t>tot_CVL</t>
  </si>
  <si>
    <t>res_Grand Est</t>
  </si>
  <si>
    <t>pro_Grand Est</t>
  </si>
  <si>
    <t>tot_Grand Est</t>
  </si>
  <si>
    <t>res_HDF</t>
  </si>
  <si>
    <t>pro_HDF</t>
  </si>
  <si>
    <t>tot_HDF</t>
  </si>
  <si>
    <t>res_IDF</t>
  </si>
  <si>
    <t>pro_IDF</t>
  </si>
  <si>
    <t>tot_IDF</t>
  </si>
  <si>
    <t>res_NA</t>
  </si>
  <si>
    <t>pro_NA</t>
  </si>
  <si>
    <t>tot_NA</t>
  </si>
  <si>
    <t>res_Normandie</t>
  </si>
  <si>
    <t>pro_Normandie</t>
  </si>
  <si>
    <t>tot_Normandie</t>
  </si>
  <si>
    <t>res_Occitanie</t>
  </si>
  <si>
    <t>pro_Occitanie</t>
  </si>
  <si>
    <t>tot_Occitanie</t>
  </si>
  <si>
    <t>res_PACA</t>
  </si>
  <si>
    <t>pro_PACA</t>
  </si>
  <si>
    <t>tot_PACA</t>
  </si>
  <si>
    <t>res_PDL</t>
  </si>
  <si>
    <t>pro_PDL</t>
  </si>
  <si>
    <t>tot_PDL</t>
  </si>
  <si>
    <t>res_Guyane</t>
  </si>
  <si>
    <t>pro_Guyane</t>
  </si>
  <si>
    <t>tot_Guyane</t>
  </si>
  <si>
    <t>res_Guadeloupe</t>
  </si>
  <si>
    <t>pro_Guadeloupe</t>
  </si>
  <si>
    <t>tot_Guadeloupe</t>
  </si>
  <si>
    <t>res_Martinique</t>
  </si>
  <si>
    <t>pro_Martinique</t>
  </si>
  <si>
    <t>tot_Martinique</t>
  </si>
  <si>
    <t>res_Mayotte</t>
  </si>
  <si>
    <t>pro_Mayotte</t>
  </si>
  <si>
    <t>tot_Mayotte</t>
  </si>
  <si>
    <t>&gt;=65 ans</t>
  </si>
  <si>
    <t>Taux de vaccination pour 100 000 hab. (&gt;=65 ans)</t>
  </si>
  <si>
    <t>population</t>
  </si>
  <si>
    <t>tranches d'âges utilisables pour les indicateurs</t>
  </si>
  <si>
    <t>vacciné</t>
  </si>
  <si>
    <t>sortie R avec mise en forme permettant une utilisation facile pour les onglets régionaux</t>
  </si>
  <si>
    <t>onglets régionaux</t>
  </si>
  <si>
    <t>Population_base</t>
  </si>
  <si>
    <t>populations régionales par classe d'âge quinquennal</t>
  </si>
  <si>
    <t>Population &gt;= 50 ans</t>
  </si>
  <si>
    <t>Population &gt;= 65 ans</t>
  </si>
  <si>
    <t>&gt;=50 ans</t>
  </si>
  <si>
    <t>&gt;=20 ans</t>
  </si>
  <si>
    <t>BRET</t>
  </si>
  <si>
    <t>CORSE</t>
  </si>
  <si>
    <t>GE</t>
  </si>
  <si>
    <t>OCC</t>
  </si>
  <si>
    <t>rang_régions</t>
  </si>
  <si>
    <t xml:space="preserve">régions classées selon différents taux par âge </t>
  </si>
  <si>
    <t>synthese</t>
  </si>
  <si>
    <t>graphique avec les taux tous âge pour l'ensemble des régions + France métropolitaine</t>
  </si>
  <si>
    <t>NORM</t>
  </si>
  <si>
    <t>Mise à jour par le Gepp vaccination</t>
  </si>
  <si>
    <t>Nombre personnes vaccinées</t>
  </si>
  <si>
    <t>France Métropolitaine</t>
  </si>
  <si>
    <t>75+_ARA</t>
  </si>
  <si>
    <t>aut_ARA</t>
  </si>
  <si>
    <t>75+_BFC</t>
  </si>
  <si>
    <t>aut_BFC</t>
  </si>
  <si>
    <t>75+_Bretagne</t>
  </si>
  <si>
    <t>aut_Bretagne</t>
  </si>
  <si>
    <t>75+_Corse</t>
  </si>
  <si>
    <t>aut_Corse</t>
  </si>
  <si>
    <t>75+_CVL</t>
  </si>
  <si>
    <t>aut_CVL</t>
  </si>
  <si>
    <t>75+_Grand Est</t>
  </si>
  <si>
    <t>aut_Grand Est</t>
  </si>
  <si>
    <t>75+_HDF</t>
  </si>
  <si>
    <t>aut_HDF</t>
  </si>
  <si>
    <t>75+_IDF</t>
  </si>
  <si>
    <t>aut_IDF</t>
  </si>
  <si>
    <t>75+_NA</t>
  </si>
  <si>
    <t>aut_NA</t>
  </si>
  <si>
    <t>75+_Normandie</t>
  </si>
  <si>
    <t>aut_Normandie</t>
  </si>
  <si>
    <t>75+_Occitanie</t>
  </si>
  <si>
    <t>aut_Occitanie</t>
  </si>
  <si>
    <t>75+_PACA</t>
  </si>
  <si>
    <t>aut_PACA</t>
  </si>
  <si>
    <t>75+_PDL</t>
  </si>
  <si>
    <t>aut_PDL</t>
  </si>
  <si>
    <t>75+_Guyane</t>
  </si>
  <si>
    <t>aut_Guyane</t>
  </si>
  <si>
    <t>75+_Guadeloupe</t>
  </si>
  <si>
    <t>aut_Guadeloupe</t>
  </si>
  <si>
    <t>75+_Martinique</t>
  </si>
  <si>
    <t>aut_Martinique</t>
  </si>
  <si>
    <t>75+_Mayotte</t>
  </si>
  <si>
    <t>aut_Mayotte</t>
  </si>
  <si>
    <t>75 +</t>
  </si>
  <si>
    <t>Autres</t>
  </si>
  <si>
    <t>res_RÃ©union</t>
  </si>
  <si>
    <t>pro_RÃ©union</t>
  </si>
  <si>
    <t>75+_RÃ©union</t>
  </si>
  <si>
    <t>aut_RÃ©union</t>
  </si>
  <si>
    <t>tot_RÃ©union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</si>
</sst>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\ [$€-1]_-;\-* #,##0.00\ [$€-1]_-;_-* \-??\ [$€-1]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0"/>
      <color rgb="FF00206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vertAlign val="superscript"/>
      <sz val="10"/>
      <name val="Arial"/>
      <family val="2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double">
        <color indexed="8"/>
      </left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/>
      <bottom/>
      <diagonal/>
    </border>
  </borders>
  <cellStyleXfs count="5">
    <xf numFmtId="0" fontId="0" fillId="0" borderId="0"/>
    <xf numFmtId="0" fontId="3" fillId="0" borderId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  <xf numFmtId="165" fontId="3" fillId="0" borderId="0" applyFill="0" applyBorder="0" applyAlignment="0" applyProtection="0"/>
  </cellStyleXfs>
  <cellXfs count="116">
    <xf numFmtId="0" fontId="0" fillId="0" borderId="0" xfId="0"/>
    <xf numFmtId="0" fontId="0" fillId="0" borderId="6" xfId="0" applyFill="1" applyBorder="1"/>
    <xf numFmtId="3" fontId="4" fillId="3" borderId="0" xfId="1" applyNumberFormat="1" applyFont="1" applyFill="1" applyBorder="1"/>
    <xf numFmtId="0" fontId="8" fillId="3" borderId="0" xfId="0" applyFont="1" applyFill="1" applyBorder="1"/>
    <xf numFmtId="0" fontId="9" fillId="3" borderId="0" xfId="0" applyFont="1" applyFill="1" applyBorder="1"/>
    <xf numFmtId="0" fontId="9" fillId="3" borderId="0" xfId="0" applyFont="1" applyFill="1"/>
    <xf numFmtId="0" fontId="11" fillId="3" borderId="0" xfId="0" applyFont="1" applyFill="1" applyBorder="1"/>
    <xf numFmtId="0" fontId="9" fillId="3" borderId="9" xfId="0" applyFont="1" applyFill="1" applyBorder="1"/>
    <xf numFmtId="9" fontId="9" fillId="3" borderId="10" xfId="2" applyFont="1" applyFill="1" applyBorder="1"/>
    <xf numFmtId="0" fontId="11" fillId="3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14" fontId="9" fillId="3" borderId="0" xfId="0" applyNumberFormat="1" applyFont="1" applyFill="1" applyBorder="1"/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/>
    </xf>
    <xf numFmtId="0" fontId="11" fillId="3" borderId="0" xfId="0" applyFont="1" applyFill="1" applyAlignment="1">
      <alignment horizontal="center" vertical="center"/>
    </xf>
    <xf numFmtId="164" fontId="11" fillId="3" borderId="0" xfId="0" applyNumberFormat="1" applyFont="1" applyFill="1" applyBorder="1" applyAlignment="1">
      <alignment horizontal="center" wrapText="1"/>
    </xf>
    <xf numFmtId="0" fontId="11" fillId="3" borderId="0" xfId="0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 vertical="center"/>
    </xf>
    <xf numFmtId="0" fontId="9" fillId="3" borderId="11" xfId="0" applyFont="1" applyFill="1" applyBorder="1"/>
    <xf numFmtId="9" fontId="9" fillId="3" borderId="12" xfId="2" applyFont="1" applyFill="1" applyBorder="1"/>
    <xf numFmtId="0" fontId="10" fillId="3" borderId="7" xfId="0" applyFont="1" applyFill="1" applyBorder="1"/>
    <xf numFmtId="0" fontId="3" fillId="0" borderId="0" xfId="1"/>
    <xf numFmtId="1" fontId="4" fillId="0" borderId="0" xfId="1" applyNumberFormat="1" applyFont="1" applyBorder="1" applyAlignment="1"/>
    <xf numFmtId="0" fontId="4" fillId="0" borderId="0" xfId="1" applyFont="1"/>
    <xf numFmtId="3" fontId="4" fillId="0" borderId="0" xfId="1" applyNumberFormat="1" applyFont="1" applyBorder="1"/>
    <xf numFmtId="0" fontId="3" fillId="0" borderId="0" xfId="1" applyAlignment="1">
      <alignment horizontal="right"/>
    </xf>
    <xf numFmtId="0" fontId="4" fillId="0" borderId="13" xfId="1" applyNumberFormat="1" applyFont="1" applyBorder="1" applyAlignment="1">
      <alignment horizontal="center" vertical="center"/>
    </xf>
    <xf numFmtId="0" fontId="3" fillId="0" borderId="15" xfId="1" applyBorder="1" applyAlignment="1">
      <alignment horizontal="center" vertical="center"/>
    </xf>
    <xf numFmtId="3" fontId="3" fillId="0" borderId="16" xfId="1" applyNumberFormat="1" applyFont="1" applyBorder="1" applyAlignment="1">
      <alignment horizontal="center"/>
    </xf>
    <xf numFmtId="3" fontId="3" fillId="0" borderId="17" xfId="1" applyNumberFormat="1" applyFont="1" applyBorder="1" applyAlignment="1">
      <alignment horizontal="center"/>
    </xf>
    <xf numFmtId="3" fontId="3" fillId="0" borderId="18" xfId="1" applyNumberFormat="1" applyFont="1" applyBorder="1" applyAlignment="1">
      <alignment horizontal="center"/>
    </xf>
    <xf numFmtId="3" fontId="3" fillId="0" borderId="19" xfId="1" applyNumberFormat="1" applyFont="1" applyBorder="1" applyAlignment="1">
      <alignment horizontal="center"/>
    </xf>
    <xf numFmtId="3" fontId="3" fillId="0" borderId="20" xfId="1" applyNumberFormat="1" applyFont="1" applyBorder="1" applyAlignment="1">
      <alignment horizontal="center"/>
    </xf>
    <xf numFmtId="3" fontId="4" fillId="0" borderId="21" xfId="1" applyNumberFormat="1" applyFont="1" applyBorder="1" applyAlignment="1">
      <alignment horizontal="center" vertical="center"/>
    </xf>
    <xf numFmtId="1" fontId="3" fillId="0" borderId="22" xfId="1" applyNumberFormat="1" applyFont="1" applyBorder="1"/>
    <xf numFmtId="3" fontId="3" fillId="0" borderId="23" xfId="1" applyNumberFormat="1" applyBorder="1"/>
    <xf numFmtId="3" fontId="4" fillId="0" borderId="24" xfId="1" applyNumberFormat="1" applyFont="1" applyBorder="1"/>
    <xf numFmtId="3" fontId="3" fillId="0" borderId="25" xfId="1" applyNumberFormat="1" applyBorder="1"/>
    <xf numFmtId="3" fontId="4" fillId="0" borderId="26" xfId="1" applyNumberFormat="1" applyFont="1" applyBorder="1"/>
    <xf numFmtId="3" fontId="4" fillId="0" borderId="27" xfId="1" applyNumberFormat="1" applyFont="1" applyBorder="1"/>
    <xf numFmtId="3" fontId="4" fillId="0" borderId="28" xfId="1" applyNumberFormat="1" applyFont="1" applyBorder="1"/>
    <xf numFmtId="0" fontId="3" fillId="0" borderId="14" xfId="1" applyFont="1" applyBorder="1"/>
    <xf numFmtId="3" fontId="3" fillId="0" borderId="29" xfId="1" applyNumberFormat="1" applyBorder="1"/>
    <xf numFmtId="3" fontId="3" fillId="0" borderId="30" xfId="1" applyNumberFormat="1" applyBorder="1"/>
    <xf numFmtId="3" fontId="3" fillId="0" borderId="31" xfId="1" applyNumberFormat="1" applyBorder="1"/>
    <xf numFmtId="3" fontId="4" fillId="0" borderId="31" xfId="1" applyNumberFormat="1" applyFont="1" applyBorder="1"/>
    <xf numFmtId="0" fontId="3" fillId="0" borderId="22" xfId="1" applyFont="1" applyBorder="1"/>
    <xf numFmtId="3" fontId="3" fillId="0" borderId="32" xfId="1" applyNumberFormat="1" applyBorder="1"/>
    <xf numFmtId="3" fontId="3" fillId="0" borderId="33" xfId="1" applyNumberFormat="1" applyBorder="1"/>
    <xf numFmtId="3" fontId="4" fillId="0" borderId="23" xfId="1" applyNumberFormat="1" applyFont="1" applyBorder="1"/>
    <xf numFmtId="0" fontId="3" fillId="0" borderId="34" xfId="1" applyFont="1" applyBorder="1"/>
    <xf numFmtId="3" fontId="3" fillId="0" borderId="35" xfId="1" applyNumberFormat="1" applyBorder="1"/>
    <xf numFmtId="3" fontId="3" fillId="0" borderId="19" xfId="1" applyNumberFormat="1" applyBorder="1"/>
    <xf numFmtId="3" fontId="4" fillId="0" borderId="36" xfId="1" applyNumberFormat="1" applyFont="1" applyBorder="1"/>
    <xf numFmtId="0" fontId="4" fillId="0" borderId="26" xfId="1" applyFont="1" applyBorder="1"/>
    <xf numFmtId="3" fontId="4" fillId="0" borderId="37" xfId="1" applyNumberFormat="1" applyFont="1" applyBorder="1"/>
    <xf numFmtId="1" fontId="3" fillId="0" borderId="0" xfId="1" applyNumberFormat="1" applyBorder="1"/>
    <xf numFmtId="3" fontId="3" fillId="0" borderId="0" xfId="1" applyNumberFormat="1" applyBorder="1"/>
    <xf numFmtId="3" fontId="5" fillId="0" borderId="0" xfId="1" applyNumberFormat="1" applyFont="1" applyBorder="1"/>
    <xf numFmtId="3" fontId="3" fillId="0" borderId="38" xfId="1" applyNumberFormat="1" applyFont="1" applyFill="1" applyBorder="1" applyAlignment="1">
      <alignment horizontal="center"/>
    </xf>
    <xf numFmtId="3" fontId="0" fillId="0" borderId="0" xfId="0" applyNumberFormat="1"/>
    <xf numFmtId="3" fontId="3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164" fontId="11" fillId="3" borderId="0" xfId="0" applyNumberFormat="1" applyFont="1" applyFill="1" applyAlignment="1">
      <alignment horizontal="center" vertical="center"/>
    </xf>
    <xf numFmtId="3" fontId="11" fillId="3" borderId="0" xfId="0" applyNumberFormat="1" applyFont="1" applyFill="1" applyAlignment="1">
      <alignment horizontal="center" vertical="center"/>
    </xf>
    <xf numFmtId="0" fontId="4" fillId="0" borderId="0" xfId="1" applyNumberFormat="1" applyFont="1" applyBorder="1" applyAlignment="1">
      <alignment horizontal="center" vertical="center"/>
    </xf>
    <xf numFmtId="0" fontId="3" fillId="0" borderId="0" xfId="1" applyBorder="1" applyAlignment="1">
      <alignment horizontal="center" vertical="center"/>
    </xf>
    <xf numFmtId="1" fontId="3" fillId="0" borderId="0" xfId="1" applyNumberFormat="1" applyFont="1" applyBorder="1"/>
    <xf numFmtId="0" fontId="3" fillId="0" borderId="0" xfId="1" applyFont="1" applyBorder="1"/>
    <xf numFmtId="0" fontId="4" fillId="0" borderId="0" xfId="1" applyFont="1" applyBorder="1"/>
    <xf numFmtId="14" fontId="0" fillId="0" borderId="0" xfId="0" applyNumberFormat="1"/>
    <xf numFmtId="0" fontId="13" fillId="0" borderId="6" xfId="0" applyFont="1" applyBorder="1" applyAlignment="1">
      <alignment horizontal="center"/>
    </xf>
    <xf numFmtId="0" fontId="13" fillId="0" borderId="6" xfId="0" applyFont="1" applyBorder="1"/>
    <xf numFmtId="164" fontId="9" fillId="3" borderId="0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vertical="center"/>
    </xf>
    <xf numFmtId="164" fontId="9" fillId="3" borderId="0" xfId="0" applyNumberFormat="1" applyFont="1" applyFill="1" applyAlignment="1">
      <alignment horizontal="center" vertical="center"/>
    </xf>
    <xf numFmtId="15" fontId="0" fillId="0" borderId="0" xfId="0" applyNumberFormat="1"/>
    <xf numFmtId="1" fontId="0" fillId="0" borderId="6" xfId="0" applyNumberFormat="1" applyFill="1" applyBorder="1"/>
    <xf numFmtId="0" fontId="14" fillId="3" borderId="0" xfId="0" applyFont="1" applyFill="1" applyAlignment="1">
      <alignment vertical="center"/>
    </xf>
    <xf numFmtId="164" fontId="14" fillId="3" borderId="0" xfId="0" applyNumberFormat="1" applyFont="1" applyFill="1" applyAlignment="1">
      <alignment horizontal="center" vertical="center"/>
    </xf>
    <xf numFmtId="0" fontId="14" fillId="3" borderId="0" xfId="0" applyFont="1" applyFill="1"/>
    <xf numFmtId="14" fontId="2" fillId="0" borderId="0" xfId="0" applyNumberFormat="1" applyFont="1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7" fillId="0" borderId="0" xfId="3" applyFill="1" applyBorder="1"/>
    <xf numFmtId="0" fontId="0" fillId="0" borderId="0" xfId="0" applyFill="1" applyBorder="1"/>
    <xf numFmtId="0" fontId="1" fillId="0" borderId="0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1" fontId="0" fillId="0" borderId="6" xfId="0" applyNumberFormat="1" applyBorder="1"/>
    <xf numFmtId="0" fontId="0" fillId="0" borderId="0" xfId="0" applyAlignment="1">
      <alignment horizontal="left"/>
    </xf>
    <xf numFmtId="0" fontId="0" fillId="2" borderId="5" xfId="0" applyFill="1" applyBorder="1" applyAlignment="1">
      <alignment horizontal="left" vertical="center"/>
    </xf>
    <xf numFmtId="0" fontId="13" fillId="2" borderId="5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3" fontId="5" fillId="0" borderId="0" xfId="1" applyNumberFormat="1" applyFont="1" applyBorder="1" applyAlignment="1">
      <alignment horizontal="left"/>
    </xf>
    <xf numFmtId="0" fontId="2" fillId="2" borderId="5" xfId="0" applyFont="1" applyFill="1" applyBorder="1" applyAlignment="1">
      <alignment horizontal="left" vertical="center"/>
    </xf>
    <xf numFmtId="1" fontId="2" fillId="0" borderId="6" xfId="0" applyNumberFormat="1" applyFont="1" applyFill="1" applyBorder="1"/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1" fontId="2" fillId="0" borderId="6" xfId="0" applyNumberFormat="1" applyFont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/>
    <xf numFmtId="3" fontId="0" fillId="0" borderId="6" xfId="0" applyNumberFormat="1" applyFill="1" applyBorder="1"/>
    <xf numFmtId="3" fontId="2" fillId="0" borderId="6" xfId="0" applyNumberFormat="1" applyFont="1" applyFill="1" applyBorder="1"/>
    <xf numFmtId="0" fontId="1" fillId="0" borderId="6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center"/>
    </xf>
    <xf numFmtId="3" fontId="4" fillId="0" borderId="14" xfId="1" applyNumberFormat="1" applyFont="1" applyBorder="1" applyAlignment="1">
      <alignment horizontal="center" vertical="center"/>
    </xf>
  </cellXfs>
  <cellStyles count="5">
    <cellStyle name="Euro" xfId="4"/>
    <cellStyle name="Lien hypertexte" xfId="3" builtinId="8"/>
    <cellStyle name="Normal" xfId="0" builtinId="0"/>
    <cellStyle name="Normal 2" xfId="1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 tous âges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synthese!$B$1</c:f>
              <c:strCache>
                <c:ptCount val="1"/>
                <c:pt idx="0">
                  <c:v>ARA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synthese!$B$2:$B$30</c:f>
              <c:numCache>
                <c:formatCode>0.0</c:formatCode>
                <c:ptCount val="29"/>
                <c:pt idx="0">
                  <c:v>2.5397214299079836</c:v>
                </c:pt>
                <c:pt idx="1">
                  <c:v>7.9304046610362038</c:v>
                </c:pt>
                <c:pt idx="2">
                  <c:v>22.035818288907503</c:v>
                </c:pt>
                <c:pt idx="3">
                  <c:v>55.176693026236194</c:v>
                </c:pt>
                <c:pt idx="4">
                  <c:v>94.430328656137533</c:v>
                </c:pt>
                <c:pt idx="5">
                  <c:v>100.44349262989026</c:v>
                </c:pt>
                <c:pt idx="6">
                  <c:v>103.41895057963538</c:v>
                </c:pt>
                <c:pt idx="7">
                  <c:v>154.44992185999237</c:v>
                </c:pt>
                <c:pt idx="8">
                  <c:v>230.51706860870701</c:v>
                </c:pt>
                <c:pt idx="9">
                  <c:v>311.67610783209005</c:v>
                </c:pt>
                <c:pt idx="10">
                  <c:v>408.8578013706279</c:v>
                </c:pt>
                <c:pt idx="11">
                  <c:v>504.93147918729414</c:v>
                </c:pt>
                <c:pt idx="12">
                  <c:v>539.11812157223198</c:v>
                </c:pt>
                <c:pt idx="13">
                  <c:v>552.31471331587147</c:v>
                </c:pt>
                <c:pt idx="14">
                  <c:v>648.25144536916036</c:v>
                </c:pt>
                <c:pt idx="15">
                  <c:v>794.18583067004943</c:v>
                </c:pt>
                <c:pt idx="16">
                  <c:v>973.34823801223467</c:v>
                </c:pt>
                <c:pt idx="17">
                  <c:v>1134.1225642172922</c:v>
                </c:pt>
                <c:pt idx="18">
                  <c:v>1295.8057123065812</c:v>
                </c:pt>
                <c:pt idx="19">
                  <c:v>1368.0508272955813</c:v>
                </c:pt>
                <c:pt idx="20">
                  <c:v>1385.0943500286403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synthese!$C$1</c:f>
              <c:strCache>
                <c:ptCount val="1"/>
                <c:pt idx="0">
                  <c:v>BFC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synthese!$C$2:$C$30</c:f>
              <c:numCache>
                <c:formatCode>0.0</c:formatCode>
                <c:ptCount val="29"/>
                <c:pt idx="0">
                  <c:v>0.53897915192708401</c:v>
                </c:pt>
                <c:pt idx="1">
                  <c:v>9.9890802823819573</c:v>
                </c:pt>
                <c:pt idx="2">
                  <c:v>31.368586642156291</c:v>
                </c:pt>
                <c:pt idx="3">
                  <c:v>81.96076303637858</c:v>
                </c:pt>
                <c:pt idx="4">
                  <c:v>133.05598663906616</c:v>
                </c:pt>
                <c:pt idx="5">
                  <c:v>176.5336382278509</c:v>
                </c:pt>
                <c:pt idx="6">
                  <c:v>180.66581172595855</c:v>
                </c:pt>
                <c:pt idx="7">
                  <c:v>254.00290833150382</c:v>
                </c:pt>
                <c:pt idx="8">
                  <c:v>349.15069461836504</c:v>
                </c:pt>
                <c:pt idx="9">
                  <c:v>505.09532924260134</c:v>
                </c:pt>
                <c:pt idx="10">
                  <c:v>660.32132499760155</c:v>
                </c:pt>
                <c:pt idx="11">
                  <c:v>803.4382558059732</c:v>
                </c:pt>
                <c:pt idx="12">
                  <c:v>883.67428555618517</c:v>
                </c:pt>
                <c:pt idx="13">
                  <c:v>889.67492011430659</c:v>
                </c:pt>
                <c:pt idx="14">
                  <c:v>1033.0433745269111</c:v>
                </c:pt>
                <c:pt idx="15">
                  <c:v>1249.8926533189078</c:v>
                </c:pt>
                <c:pt idx="16">
                  <c:v>1530.054016490606</c:v>
                </c:pt>
                <c:pt idx="17">
                  <c:v>1841.6917621348459</c:v>
                </c:pt>
                <c:pt idx="18">
                  <c:v>2141.4360344932284</c:v>
                </c:pt>
                <c:pt idx="19">
                  <c:v>2274.3842253019093</c:v>
                </c:pt>
                <c:pt idx="20">
                  <c:v>2285.6668555489164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synthese!$D$1</c:f>
              <c:strCache>
                <c:ptCount val="1"/>
                <c:pt idx="0">
                  <c:v>BRET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synthese!$D$2:$D$30</c:f>
              <c:numCache>
                <c:formatCode>0.0</c:formatCode>
                <c:ptCount val="29"/>
                <c:pt idx="0">
                  <c:v>1.6465197512018845</c:v>
                </c:pt>
                <c:pt idx="1">
                  <c:v>6.5262055593092869</c:v>
                </c:pt>
                <c:pt idx="2">
                  <c:v>17.662666421983854</c:v>
                </c:pt>
                <c:pt idx="3">
                  <c:v>42.420336135510375</c:v>
                </c:pt>
                <c:pt idx="4">
                  <c:v>70.920096192677534</c:v>
                </c:pt>
                <c:pt idx="5">
                  <c:v>73.91376846759006</c:v>
                </c:pt>
                <c:pt idx="6">
                  <c:v>89.840104970124642</c:v>
                </c:pt>
                <c:pt idx="7">
                  <c:v>135.73310094453353</c:v>
                </c:pt>
                <c:pt idx="8">
                  <c:v>216.62212581266974</c:v>
                </c:pt>
                <c:pt idx="9">
                  <c:v>315.47318433028107</c:v>
                </c:pt>
                <c:pt idx="10">
                  <c:v>418.12620663703126</c:v>
                </c:pt>
                <c:pt idx="11">
                  <c:v>528.65258702680137</c:v>
                </c:pt>
                <c:pt idx="12">
                  <c:v>558.67911994417398</c:v>
                </c:pt>
                <c:pt idx="13">
                  <c:v>566.1333639087062</c:v>
                </c:pt>
                <c:pt idx="14">
                  <c:v>649.38738987402326</c:v>
                </c:pt>
                <c:pt idx="15">
                  <c:v>770.2120028894924</c:v>
                </c:pt>
                <c:pt idx="16">
                  <c:v>941.30037340074296</c:v>
                </c:pt>
                <c:pt idx="17">
                  <c:v>1157.1740811446844</c:v>
                </c:pt>
                <c:pt idx="18">
                  <c:v>1425.0778130266058</c:v>
                </c:pt>
                <c:pt idx="19">
                  <c:v>1526.3836828096453</c:v>
                </c:pt>
                <c:pt idx="20">
                  <c:v>1533.2391923191949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synthese!$E$1</c:f>
              <c:strCache>
                <c:ptCount val="1"/>
                <c:pt idx="0">
                  <c:v>CORSE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synthese!$E$2:$E$30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15.37662578805207</c:v>
                </c:pt>
                <c:pt idx="3">
                  <c:v>118.08088105164515</c:v>
                </c:pt>
                <c:pt idx="4">
                  <c:v>208.89001070561304</c:v>
                </c:pt>
                <c:pt idx="5">
                  <c:v>234.13088699920795</c:v>
                </c:pt>
                <c:pt idx="6">
                  <c:v>247.18651266830878</c:v>
                </c:pt>
                <c:pt idx="7">
                  <c:v>286.64351469048012</c:v>
                </c:pt>
                <c:pt idx="8">
                  <c:v>329.00176686134057</c:v>
                </c:pt>
                <c:pt idx="9">
                  <c:v>374.84151921062784</c:v>
                </c:pt>
                <c:pt idx="10">
                  <c:v>416.61952135175051</c:v>
                </c:pt>
                <c:pt idx="11">
                  <c:v>463.90989877538237</c:v>
                </c:pt>
                <c:pt idx="12">
                  <c:v>509.74965112466958</c:v>
                </c:pt>
                <c:pt idx="13">
                  <c:v>541.95352777511823</c:v>
                </c:pt>
                <c:pt idx="14">
                  <c:v>592.1451553474393</c:v>
                </c:pt>
                <c:pt idx="15">
                  <c:v>640.59603283054662</c:v>
                </c:pt>
                <c:pt idx="16">
                  <c:v>711.67666147342891</c:v>
                </c:pt>
                <c:pt idx="17">
                  <c:v>830.91804258454977</c:v>
                </c:pt>
                <c:pt idx="18">
                  <c:v>844.84404329825713</c:v>
                </c:pt>
                <c:pt idx="19">
                  <c:v>1006.4436765802385</c:v>
                </c:pt>
                <c:pt idx="20">
                  <c:v>1006.4436765802385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synthese!$F$1</c:f>
              <c:strCache>
                <c:ptCount val="1"/>
                <c:pt idx="0">
                  <c:v>CVL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synthese!$F$2:$F$30</c:f>
              <c:numCache>
                <c:formatCode>0.0</c:formatCode>
                <c:ptCount val="29"/>
                <c:pt idx="0">
                  <c:v>0.78153300042632623</c:v>
                </c:pt>
                <c:pt idx="1">
                  <c:v>7.1901036039222008</c:v>
                </c:pt>
                <c:pt idx="2">
                  <c:v>21.257697611596072</c:v>
                </c:pt>
                <c:pt idx="3">
                  <c:v>39.897259671763955</c:v>
                </c:pt>
                <c:pt idx="4">
                  <c:v>80.263439143783714</c:v>
                </c:pt>
                <c:pt idx="5">
                  <c:v>101.5602134054011</c:v>
                </c:pt>
                <c:pt idx="6">
                  <c:v>125.67050646855327</c:v>
                </c:pt>
                <c:pt idx="7">
                  <c:v>174.90708549541179</c:v>
                </c:pt>
                <c:pt idx="8">
                  <c:v>261.8917084428619</c:v>
                </c:pt>
                <c:pt idx="9">
                  <c:v>335.00412063274473</c:v>
                </c:pt>
                <c:pt idx="10">
                  <c:v>408.89806582305386</c:v>
                </c:pt>
                <c:pt idx="11">
                  <c:v>479.04065261131666</c:v>
                </c:pt>
                <c:pt idx="12">
                  <c:v>496.0389953705893</c:v>
                </c:pt>
                <c:pt idx="13">
                  <c:v>505.61277462581177</c:v>
                </c:pt>
                <c:pt idx="14">
                  <c:v>560.67177450584643</c:v>
                </c:pt>
                <c:pt idx="15">
                  <c:v>662.5055244613967</c:v>
                </c:pt>
                <c:pt idx="16">
                  <c:v>756.25040786253464</c:v>
                </c:pt>
                <c:pt idx="17">
                  <c:v>907.47704344502881</c:v>
                </c:pt>
                <c:pt idx="18">
                  <c:v>1213.8770562621698</c:v>
                </c:pt>
                <c:pt idx="19">
                  <c:v>1237.2448929749171</c:v>
                </c:pt>
                <c:pt idx="20">
                  <c:v>1239.2378021260042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synthese!$G$1</c:f>
              <c:strCache>
                <c:ptCount val="1"/>
                <c:pt idx="0">
                  <c:v>GE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synthese!$G$2:$G$30</c:f>
              <c:numCache>
                <c:formatCode>0.0</c:formatCode>
                <c:ptCount val="29"/>
                <c:pt idx="0">
                  <c:v>5.805781724015997</c:v>
                </c:pt>
                <c:pt idx="1">
                  <c:v>20.465380577156392</c:v>
                </c:pt>
                <c:pt idx="2">
                  <c:v>44.214656441959328</c:v>
                </c:pt>
                <c:pt idx="3">
                  <c:v>88.755888105894556</c:v>
                </c:pt>
                <c:pt idx="4">
                  <c:v>149.55330859707459</c:v>
                </c:pt>
                <c:pt idx="5">
                  <c:v>169.52882634126712</c:v>
                </c:pt>
                <c:pt idx="6">
                  <c:v>175.09874818274494</c:v>
                </c:pt>
                <c:pt idx="7">
                  <c:v>228.18536482171621</c:v>
                </c:pt>
                <c:pt idx="8">
                  <c:v>317.03196826704851</c:v>
                </c:pt>
                <c:pt idx="9">
                  <c:v>434.16361454907127</c:v>
                </c:pt>
                <c:pt idx="10">
                  <c:v>566.95272841804967</c:v>
                </c:pt>
                <c:pt idx="11">
                  <c:v>686.98726556208044</c:v>
                </c:pt>
                <c:pt idx="12">
                  <c:v>700.92114169971876</c:v>
                </c:pt>
                <c:pt idx="13">
                  <c:v>709.95638950771865</c:v>
                </c:pt>
                <c:pt idx="14">
                  <c:v>798.67599147783812</c:v>
                </c:pt>
                <c:pt idx="15">
                  <c:v>905.12137077409398</c:v>
                </c:pt>
                <c:pt idx="16">
                  <c:v>1030.2903961303014</c:v>
                </c:pt>
                <c:pt idx="17">
                  <c:v>1200.8533773411589</c:v>
                </c:pt>
                <c:pt idx="18">
                  <c:v>1341.7887286916471</c:v>
                </c:pt>
                <c:pt idx="19">
                  <c:v>1357.4280532107152</c:v>
                </c:pt>
                <c:pt idx="20">
                  <c:v>1377.3309986833576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synthese!$H$1</c:f>
              <c:strCache>
                <c:ptCount val="1"/>
                <c:pt idx="0">
                  <c:v>HDF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synthese!$H$2:$H$30</c:f>
              <c:numCache>
                <c:formatCode>0.0</c:formatCode>
                <c:ptCount val="29"/>
                <c:pt idx="0">
                  <c:v>1.5261639851462316</c:v>
                </c:pt>
                <c:pt idx="1">
                  <c:v>6.0040297437620982</c:v>
                </c:pt>
                <c:pt idx="2">
                  <c:v>20.477431053445592</c:v>
                </c:pt>
                <c:pt idx="3">
                  <c:v>45.36564373429183</c:v>
                </c:pt>
                <c:pt idx="4">
                  <c:v>104.14811371162746</c:v>
                </c:pt>
                <c:pt idx="5">
                  <c:v>123.36771730478769</c:v>
                </c:pt>
                <c:pt idx="6">
                  <c:v>134.85587477539394</c:v>
                </c:pt>
                <c:pt idx="7">
                  <c:v>177.80648978593788</c:v>
                </c:pt>
                <c:pt idx="8">
                  <c:v>259.58204573728983</c:v>
                </c:pt>
                <c:pt idx="9">
                  <c:v>340.70353140929336</c:v>
                </c:pt>
                <c:pt idx="10">
                  <c:v>424.30712993626003</c:v>
                </c:pt>
                <c:pt idx="11">
                  <c:v>507.9778125944419</c:v>
                </c:pt>
                <c:pt idx="12">
                  <c:v>527.1806451547983</c:v>
                </c:pt>
                <c:pt idx="13">
                  <c:v>539.30610187194918</c:v>
                </c:pt>
                <c:pt idx="14">
                  <c:v>607.1113874977317</c:v>
                </c:pt>
                <c:pt idx="15">
                  <c:v>742.70518771649301</c:v>
                </c:pt>
                <c:pt idx="16">
                  <c:v>891.14559906296881</c:v>
                </c:pt>
                <c:pt idx="17">
                  <c:v>1082.0670365014819</c:v>
                </c:pt>
                <c:pt idx="18">
                  <c:v>1241.1402826455701</c:v>
                </c:pt>
                <c:pt idx="19">
                  <c:v>1292.3757878611937</c:v>
                </c:pt>
                <c:pt idx="20">
                  <c:v>1312.0649803728602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synthese!$I$1</c:f>
              <c:strCache>
                <c:ptCount val="1"/>
                <c:pt idx="0">
                  <c:v>IDF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synthese!$I$2:$I$30</c:f>
              <c:numCache>
                <c:formatCode>0.0</c:formatCode>
                <c:ptCount val="29"/>
                <c:pt idx="0">
                  <c:v>1.4660117394962295</c:v>
                </c:pt>
                <c:pt idx="1">
                  <c:v>15.547868948323899</c:v>
                </c:pt>
                <c:pt idx="2">
                  <c:v>40.673681261356499</c:v>
                </c:pt>
                <c:pt idx="3">
                  <c:v>89.638473360530568</c:v>
                </c:pt>
                <c:pt idx="4">
                  <c:v>156.26056241097032</c:v>
                </c:pt>
                <c:pt idx="5">
                  <c:v>180.60450179627159</c:v>
                </c:pt>
                <c:pt idx="6">
                  <c:v>194.37686763787229</c:v>
                </c:pt>
                <c:pt idx="7">
                  <c:v>244.40859050301307</c:v>
                </c:pt>
                <c:pt idx="8">
                  <c:v>329.50242747110531</c:v>
                </c:pt>
                <c:pt idx="9">
                  <c:v>412.45425839760031</c:v>
                </c:pt>
                <c:pt idx="10">
                  <c:v>498.22408966779358</c:v>
                </c:pt>
                <c:pt idx="11">
                  <c:v>588.45711223378657</c:v>
                </c:pt>
                <c:pt idx="12">
                  <c:v>625.27844042413346</c:v>
                </c:pt>
                <c:pt idx="13">
                  <c:v>632.48633147665657</c:v>
                </c:pt>
                <c:pt idx="14">
                  <c:v>707.58685508718293</c:v>
                </c:pt>
                <c:pt idx="15">
                  <c:v>828.14188713175622</c:v>
                </c:pt>
                <c:pt idx="16">
                  <c:v>972.91054640700884</c:v>
                </c:pt>
                <c:pt idx="17">
                  <c:v>1072.8355354730045</c:v>
                </c:pt>
                <c:pt idx="18">
                  <c:v>1269.6720450293649</c:v>
                </c:pt>
                <c:pt idx="19">
                  <c:v>1363.0488483256111</c:v>
                </c:pt>
                <c:pt idx="20">
                  <c:v>1381.2192493857003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synthese!$J$1</c:f>
              <c:strCache>
                <c:ptCount val="1"/>
                <c:pt idx="0">
                  <c:v>NA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synthese!$J$2:$J$30</c:f>
              <c:numCache>
                <c:formatCode>0.0</c:formatCode>
                <c:ptCount val="29"/>
                <c:pt idx="0">
                  <c:v>1.5000045000135001</c:v>
                </c:pt>
                <c:pt idx="1">
                  <c:v>2.8333418333588334</c:v>
                </c:pt>
                <c:pt idx="2">
                  <c:v>25.15007545022635</c:v>
                </c:pt>
                <c:pt idx="3">
                  <c:v>95.566953367526779</c:v>
                </c:pt>
                <c:pt idx="4">
                  <c:v>174.53385693490412</c:v>
                </c:pt>
                <c:pt idx="5">
                  <c:v>202.55060765182296</c:v>
                </c:pt>
                <c:pt idx="6">
                  <c:v>208.75062625187874</c:v>
                </c:pt>
                <c:pt idx="7">
                  <c:v>282.66751466921068</c:v>
                </c:pt>
                <c:pt idx="8">
                  <c:v>375.28445918671093</c:v>
                </c:pt>
                <c:pt idx="9">
                  <c:v>472.85141855425564</c:v>
                </c:pt>
                <c:pt idx="10">
                  <c:v>585.55175665526997</c:v>
                </c:pt>
                <c:pt idx="11">
                  <c:v>704.7854476896764</c:v>
                </c:pt>
                <c:pt idx="12">
                  <c:v>732.48553078992575</c:v>
                </c:pt>
                <c:pt idx="13">
                  <c:v>740.40222120666363</c:v>
                </c:pt>
                <c:pt idx="14">
                  <c:v>859.88591299107236</c:v>
                </c:pt>
                <c:pt idx="15">
                  <c:v>1060.7365155428799</c:v>
                </c:pt>
                <c:pt idx="16">
                  <c:v>1252.6037578112735</c:v>
                </c:pt>
                <c:pt idx="17">
                  <c:v>1450.9876862963922</c:v>
                </c:pt>
                <c:pt idx="18">
                  <c:v>1686.2883921985099</c:v>
                </c:pt>
                <c:pt idx="19">
                  <c:v>1733.921868432272</c:v>
                </c:pt>
                <c:pt idx="20">
                  <c:v>1763.8052914158743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synthese!$L$1</c:f>
              <c:strCache>
                <c:ptCount val="1"/>
                <c:pt idx="0">
                  <c:v>OCC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synthese!$L$2:$L$30</c:f>
              <c:numCache>
                <c:formatCode>0.0</c:formatCode>
                <c:ptCount val="29"/>
                <c:pt idx="0">
                  <c:v>0.86078012333797715</c:v>
                </c:pt>
                <c:pt idx="1">
                  <c:v>8.5909231917456932</c:v>
                </c:pt>
                <c:pt idx="2">
                  <c:v>19.07218704650812</c:v>
                </c:pt>
                <c:pt idx="3">
                  <c:v>62.246217546479599</c:v>
                </c:pt>
                <c:pt idx="4">
                  <c:v>120.74550985019388</c:v>
                </c:pt>
                <c:pt idx="5">
                  <c:v>146.24823075928569</c:v>
                </c:pt>
                <c:pt idx="6">
                  <c:v>157.21895782143639</c:v>
                </c:pt>
                <c:pt idx="7">
                  <c:v>212.35951983996915</c:v>
                </c:pt>
                <c:pt idx="8">
                  <c:v>301.1886529601216</c:v>
                </c:pt>
                <c:pt idx="9">
                  <c:v>402.1868540984442</c:v>
                </c:pt>
                <c:pt idx="10">
                  <c:v>538.35889400218537</c:v>
                </c:pt>
                <c:pt idx="11">
                  <c:v>662.93571930331495</c:v>
                </c:pt>
                <c:pt idx="12">
                  <c:v>701.06321535469715</c:v>
                </c:pt>
                <c:pt idx="13">
                  <c:v>713.72174658025563</c:v>
                </c:pt>
                <c:pt idx="14">
                  <c:v>827.3447228608685</c:v>
                </c:pt>
                <c:pt idx="15">
                  <c:v>966.21724942606227</c:v>
                </c:pt>
                <c:pt idx="16">
                  <c:v>1174.9817463979728</c:v>
                </c:pt>
                <c:pt idx="17">
                  <c:v>1421.1479836310002</c:v>
                </c:pt>
                <c:pt idx="18">
                  <c:v>1630.6719924764443</c:v>
                </c:pt>
                <c:pt idx="19">
                  <c:v>1689.1544067385244</c:v>
                </c:pt>
                <c:pt idx="20">
                  <c:v>1710.0156661982446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synthese!$M$1</c:f>
              <c:strCache>
                <c:ptCount val="1"/>
                <c:pt idx="0">
                  <c:v>PDL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synthese!$M$2:$M$30</c:f>
              <c:numCache>
                <c:formatCode>0.0</c:formatCode>
                <c:ptCount val="29"/>
                <c:pt idx="0">
                  <c:v>1.0521340303019862</c:v>
                </c:pt>
                <c:pt idx="1">
                  <c:v>5.3658835545401296</c:v>
                </c:pt>
                <c:pt idx="2">
                  <c:v>16.59741432801383</c:v>
                </c:pt>
                <c:pt idx="3">
                  <c:v>43.005978488593684</c:v>
                </c:pt>
                <c:pt idx="4">
                  <c:v>86.511720641580823</c:v>
                </c:pt>
                <c:pt idx="5">
                  <c:v>118.1283482521555</c:v>
                </c:pt>
                <c:pt idx="6">
                  <c:v>134.72576258016932</c:v>
                </c:pt>
                <c:pt idx="7">
                  <c:v>181.09856996572935</c:v>
                </c:pt>
                <c:pt idx="8">
                  <c:v>259.77189208156034</c:v>
                </c:pt>
                <c:pt idx="9">
                  <c:v>331.42221954512564</c:v>
                </c:pt>
                <c:pt idx="10">
                  <c:v>403.12515371020595</c:v>
                </c:pt>
                <c:pt idx="11">
                  <c:v>467.67357646923278</c:v>
                </c:pt>
                <c:pt idx="12">
                  <c:v>485.84919184269961</c:v>
                </c:pt>
                <c:pt idx="13">
                  <c:v>495.37100481693261</c:v>
                </c:pt>
                <c:pt idx="14">
                  <c:v>540.77058822446327</c:v>
                </c:pt>
                <c:pt idx="15">
                  <c:v>658.47808286449799</c:v>
                </c:pt>
                <c:pt idx="16">
                  <c:v>811.87922448252766</c:v>
                </c:pt>
                <c:pt idx="17">
                  <c:v>991.42589675356146</c:v>
                </c:pt>
                <c:pt idx="18">
                  <c:v>1241.9127060177068</c:v>
                </c:pt>
                <c:pt idx="19">
                  <c:v>1327.7668428903489</c:v>
                </c:pt>
                <c:pt idx="20">
                  <c:v>1377.7169059789358</c:v>
                </c:pt>
              </c:numCache>
            </c:numRef>
          </c:val>
          <c:smooth val="0"/>
        </c:ser>
        <c:ser>
          <c:idx val="11"/>
          <c:order val="11"/>
          <c:tx>
            <c:strRef>
              <c:f>synthese!$N$1</c:f>
              <c:strCache>
                <c:ptCount val="1"/>
                <c:pt idx="0">
                  <c:v>PACA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synthese!$N$2:$N$30</c:f>
              <c:numCache>
                <c:formatCode>0.0</c:formatCode>
                <c:ptCount val="29"/>
                <c:pt idx="0">
                  <c:v>1.8790854036404017</c:v>
                </c:pt>
                <c:pt idx="1">
                  <c:v>7.9119385416437966</c:v>
                </c:pt>
                <c:pt idx="2">
                  <c:v>22.924841924412902</c:v>
                </c:pt>
                <c:pt idx="3">
                  <c:v>52.357253299327823</c:v>
                </c:pt>
                <c:pt idx="4">
                  <c:v>92.807039093481734</c:v>
                </c:pt>
                <c:pt idx="5">
                  <c:v>103.29035766115976</c:v>
                </c:pt>
                <c:pt idx="6">
                  <c:v>105.38702137469537</c:v>
                </c:pt>
                <c:pt idx="7">
                  <c:v>149.55541828342186</c:v>
                </c:pt>
                <c:pt idx="8">
                  <c:v>249.26562375448782</c:v>
                </c:pt>
                <c:pt idx="9">
                  <c:v>323.81586466312649</c:v>
                </c:pt>
                <c:pt idx="10">
                  <c:v>435.49287717842867</c:v>
                </c:pt>
                <c:pt idx="11">
                  <c:v>524.66042454275419</c:v>
                </c:pt>
                <c:pt idx="12">
                  <c:v>561.11468137337795</c:v>
                </c:pt>
                <c:pt idx="13">
                  <c:v>576.16714444885542</c:v>
                </c:pt>
                <c:pt idx="14">
                  <c:v>652.51735137571791</c:v>
                </c:pt>
                <c:pt idx="15">
                  <c:v>830.51618871634923</c:v>
                </c:pt>
                <c:pt idx="16">
                  <c:v>947.55353959361526</c:v>
                </c:pt>
                <c:pt idx="17">
                  <c:v>1141.554272634721</c:v>
                </c:pt>
                <c:pt idx="18">
                  <c:v>1335.5550056758268</c:v>
                </c:pt>
                <c:pt idx="19">
                  <c:v>1376.8751047095616</c:v>
                </c:pt>
                <c:pt idx="20">
                  <c:v>1387.6946806652595</c:v>
                </c:pt>
              </c:numCache>
            </c:numRef>
          </c:val>
          <c:smooth val="0"/>
        </c:ser>
        <c:ser>
          <c:idx val="12"/>
          <c:order val="12"/>
          <c:tx>
            <c:strRef>
              <c:f>synthese!$O$1</c:f>
              <c:strCache>
                <c:ptCount val="1"/>
                <c:pt idx="0">
                  <c:v>France métropolitaine</c:v>
                </c:pt>
              </c:strCache>
            </c:strRef>
          </c:tx>
          <c:spPr>
            <a:ln w="44450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synthese!$O$2:$O$30</c:f>
              <c:numCache>
                <c:formatCode>0.0</c:formatCode>
                <c:ptCount val="29"/>
                <c:pt idx="0">
                  <c:v>1.8136164970624498</c:v>
                </c:pt>
                <c:pt idx="1">
                  <c:v>9.6397491976403451</c:v>
                </c:pt>
                <c:pt idx="2">
                  <c:v>28.809845068459325</c:v>
                </c:pt>
                <c:pt idx="3">
                  <c:v>70.826577984261263</c:v>
                </c:pt>
                <c:pt idx="4">
                  <c:v>127.89463285699269</c:v>
                </c:pt>
                <c:pt idx="5">
                  <c:v>149.73199309180072</c:v>
                </c:pt>
                <c:pt idx="6">
                  <c:v>160.02969831683754</c:v>
                </c:pt>
                <c:pt idx="7">
                  <c:v>214.36577183927864</c:v>
                </c:pt>
                <c:pt idx="8">
                  <c:v>301.30687941256207</c:v>
                </c:pt>
                <c:pt idx="9">
                  <c:v>393.01393076274792</c:v>
                </c:pt>
                <c:pt idx="10">
                  <c:v>498.76764990156698</c:v>
                </c:pt>
                <c:pt idx="11">
                  <c:v>601.64146314997845</c:v>
                </c:pt>
                <c:pt idx="12">
                  <c:v>633.42828958829739</c:v>
                </c:pt>
                <c:pt idx="13">
                  <c:v>643.48869919689605</c:v>
                </c:pt>
                <c:pt idx="14">
                  <c:v>731.29732256274212</c:v>
                </c:pt>
                <c:pt idx="15">
                  <c:v>871.4481199206989</c:v>
                </c:pt>
                <c:pt idx="16">
                  <c:v>1030.2004281983991</c:v>
                </c:pt>
                <c:pt idx="17">
                  <c:v>1204.3985238733412</c:v>
                </c:pt>
                <c:pt idx="18">
                  <c:v>1402.7021560648891</c:v>
                </c:pt>
                <c:pt idx="19">
                  <c:v>1467.7458090589421</c:v>
                </c:pt>
                <c:pt idx="20">
                  <c:v>1486.518357728196</c:v>
                </c:pt>
              </c:numCache>
            </c:numRef>
          </c:val>
          <c:smooth val="0"/>
        </c:ser>
        <c:ser>
          <c:idx val="13"/>
          <c:order val="13"/>
          <c:tx>
            <c:strRef>
              <c:f>synthese!$K$1</c:f>
              <c:strCache>
                <c:ptCount val="1"/>
                <c:pt idx="0">
                  <c:v>NORM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synthese!$P$2:$P$30</c:f>
              <c:numCache>
                <c:formatCode>General</c:formatCode>
                <c:ptCount val="2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9471952"/>
        <c:axId val="149472344"/>
      </c:lineChart>
      <c:dateAx>
        <c:axId val="14947195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49472344"/>
        <c:crosses val="autoZero"/>
        <c:auto val="1"/>
        <c:lblOffset val="100"/>
        <c:baseTimeUnit val="days"/>
      </c:dateAx>
      <c:valAx>
        <c:axId val="14947234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4947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ARA!$G$4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ARA!$A$5:$A$32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ARA!$G$5:$G$32</c:f>
              <c:numCache>
                <c:formatCode>General</c:formatCode>
                <c:ptCount val="28"/>
                <c:pt idx="0">
                  <c:v>99</c:v>
                </c:pt>
                <c:pt idx="1">
                  <c:v>182</c:v>
                </c:pt>
                <c:pt idx="2">
                  <c:v>441</c:v>
                </c:pt>
                <c:pt idx="3">
                  <c:v>1181</c:v>
                </c:pt>
                <c:pt idx="4">
                  <c:v>1839</c:v>
                </c:pt>
                <c:pt idx="5">
                  <c:v>1922</c:v>
                </c:pt>
                <c:pt idx="6">
                  <c:v>1995</c:v>
                </c:pt>
                <c:pt idx="7">
                  <c:v>2701</c:v>
                </c:pt>
                <c:pt idx="8">
                  <c:v>3912</c:v>
                </c:pt>
                <c:pt idx="9">
                  <c:v>5044</c:v>
                </c:pt>
                <c:pt idx="10">
                  <c:v>6509</c:v>
                </c:pt>
                <c:pt idx="11">
                  <c:v>7989</c:v>
                </c:pt>
                <c:pt idx="12">
                  <c:v>9129</c:v>
                </c:pt>
                <c:pt idx="13">
                  <c:v>9417</c:v>
                </c:pt>
                <c:pt idx="14">
                  <c:v>10006</c:v>
                </c:pt>
                <c:pt idx="15">
                  <c:v>12460</c:v>
                </c:pt>
                <c:pt idx="16">
                  <c:v>16194</c:v>
                </c:pt>
                <c:pt idx="17">
                  <c:v>19647</c:v>
                </c:pt>
                <c:pt idx="18">
                  <c:v>21960</c:v>
                </c:pt>
                <c:pt idx="19">
                  <c:v>22516</c:v>
                </c:pt>
                <c:pt idx="20">
                  <c:v>22537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ARA!$H$4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ARA!$A$5:$A$32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ARA!$H$5:$H$32</c:f>
              <c:numCache>
                <c:formatCode>General</c:formatCode>
                <c:ptCount val="28"/>
                <c:pt idx="0">
                  <c:v>105</c:v>
                </c:pt>
                <c:pt idx="1">
                  <c:v>455</c:v>
                </c:pt>
                <c:pt idx="2">
                  <c:v>1329</c:v>
                </c:pt>
                <c:pt idx="3">
                  <c:v>3251</c:v>
                </c:pt>
                <c:pt idx="4">
                  <c:v>5746</c:v>
                </c:pt>
                <c:pt idx="5">
                  <c:v>6146</c:v>
                </c:pt>
                <c:pt idx="6">
                  <c:v>6312</c:v>
                </c:pt>
                <c:pt idx="7">
                  <c:v>9705</c:v>
                </c:pt>
                <c:pt idx="8">
                  <c:v>14604</c:v>
                </c:pt>
                <c:pt idx="9">
                  <c:v>19991</c:v>
                </c:pt>
                <c:pt idx="10">
                  <c:v>26332</c:v>
                </c:pt>
                <c:pt idx="11">
                  <c:v>32569</c:v>
                </c:pt>
                <c:pt idx="12">
                  <c:v>34175</c:v>
                </c:pt>
                <c:pt idx="13">
                  <c:v>34947</c:v>
                </c:pt>
                <c:pt idx="14">
                  <c:v>37735</c:v>
                </c:pt>
                <c:pt idx="15">
                  <c:v>41573</c:v>
                </c:pt>
                <c:pt idx="16">
                  <c:v>45480</c:v>
                </c:pt>
                <c:pt idx="17">
                  <c:v>48618</c:v>
                </c:pt>
                <c:pt idx="18">
                  <c:v>51683</c:v>
                </c:pt>
                <c:pt idx="19">
                  <c:v>52977</c:v>
                </c:pt>
                <c:pt idx="20">
                  <c:v>53113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ARA!$I$4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ARA!$A$5:$A$32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ARA!$I$5:$I$32</c:f>
              <c:numCache>
                <c:formatCode>General</c:formatCode>
                <c:ptCount val="28"/>
                <c:pt idx="0">
                  <c:v>204</c:v>
                </c:pt>
                <c:pt idx="1">
                  <c:v>637</c:v>
                </c:pt>
                <c:pt idx="2">
                  <c:v>1770</c:v>
                </c:pt>
                <c:pt idx="3">
                  <c:v>4432</c:v>
                </c:pt>
                <c:pt idx="4">
                  <c:v>7585</c:v>
                </c:pt>
                <c:pt idx="5">
                  <c:v>8068</c:v>
                </c:pt>
                <c:pt idx="6">
                  <c:v>8307</c:v>
                </c:pt>
                <c:pt idx="7">
                  <c:v>12406</c:v>
                </c:pt>
                <c:pt idx="8">
                  <c:v>18516</c:v>
                </c:pt>
                <c:pt idx="9">
                  <c:v>25035</c:v>
                </c:pt>
                <c:pt idx="10">
                  <c:v>32841</c:v>
                </c:pt>
                <c:pt idx="11">
                  <c:v>40558</c:v>
                </c:pt>
                <c:pt idx="12">
                  <c:v>43304</c:v>
                </c:pt>
                <c:pt idx="13">
                  <c:v>44364</c:v>
                </c:pt>
                <c:pt idx="14">
                  <c:v>52070</c:v>
                </c:pt>
                <c:pt idx="15">
                  <c:v>63792</c:v>
                </c:pt>
                <c:pt idx="16">
                  <c:v>78183</c:v>
                </c:pt>
                <c:pt idx="17">
                  <c:v>91097</c:v>
                </c:pt>
                <c:pt idx="18">
                  <c:v>104084</c:v>
                </c:pt>
                <c:pt idx="19">
                  <c:v>109887</c:v>
                </c:pt>
                <c:pt idx="20">
                  <c:v>111256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9474304"/>
        <c:axId val="186582984"/>
      </c:lineChart>
      <c:dateAx>
        <c:axId val="14947430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582984"/>
        <c:crosses val="autoZero"/>
        <c:auto val="1"/>
        <c:lblOffset val="100"/>
        <c:baseTimeUnit val="days"/>
      </c:dateAx>
      <c:valAx>
        <c:axId val="186582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49474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ARA!$J$4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ARA!$A$5:$A$32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ARA!$J$5:$J$32</c:f>
              <c:numCache>
                <c:formatCode>0.0</c:formatCode>
                <c:ptCount val="28"/>
                <c:pt idx="0">
                  <c:v>2.5397214299079836</c:v>
                </c:pt>
                <c:pt idx="1">
                  <c:v>7.9304046610362038</c:v>
                </c:pt>
                <c:pt idx="2">
                  <c:v>22.035818288907503</c:v>
                </c:pt>
                <c:pt idx="3">
                  <c:v>55.176693026236194</c:v>
                </c:pt>
                <c:pt idx="4">
                  <c:v>94.430328656137533</c:v>
                </c:pt>
                <c:pt idx="5">
                  <c:v>100.44349262989026</c:v>
                </c:pt>
                <c:pt idx="6">
                  <c:v>103.41895057963538</c:v>
                </c:pt>
                <c:pt idx="7">
                  <c:v>154.44992185999237</c:v>
                </c:pt>
                <c:pt idx="8">
                  <c:v>230.51706860870701</c:v>
                </c:pt>
                <c:pt idx="9">
                  <c:v>311.67610783209005</c:v>
                </c:pt>
                <c:pt idx="10">
                  <c:v>408.8578013706279</c:v>
                </c:pt>
                <c:pt idx="11">
                  <c:v>504.93147918729414</c:v>
                </c:pt>
                <c:pt idx="12">
                  <c:v>539.11812157223198</c:v>
                </c:pt>
                <c:pt idx="13">
                  <c:v>552.31471331587147</c:v>
                </c:pt>
                <c:pt idx="14">
                  <c:v>648.25144536916036</c:v>
                </c:pt>
                <c:pt idx="15">
                  <c:v>794.18583067004943</c:v>
                </c:pt>
                <c:pt idx="16">
                  <c:v>973.34823801223467</c:v>
                </c:pt>
                <c:pt idx="17">
                  <c:v>1134.1225642172922</c:v>
                </c:pt>
                <c:pt idx="18">
                  <c:v>1295.8057123065812</c:v>
                </c:pt>
                <c:pt idx="19">
                  <c:v>1368.0508272955813</c:v>
                </c:pt>
                <c:pt idx="20">
                  <c:v>1385.0943500286403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ARA!$K$4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ARA!$A$5:$A$32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ARA!$K$5:$K$32</c:f>
              <c:numCache>
                <c:formatCode>0.0</c:formatCode>
                <c:ptCount val="28"/>
                <c:pt idx="0">
                  <c:v>6.463739057586845</c:v>
                </c:pt>
                <c:pt idx="1">
                  <c:v>20.183342057268728</c:v>
                </c:pt>
                <c:pt idx="2">
                  <c:v>56.082441823179984</c:v>
                </c:pt>
                <c:pt idx="3">
                  <c:v>140.42789952561225</c:v>
                </c:pt>
                <c:pt idx="4">
                  <c:v>240.33068995978542</c:v>
                </c:pt>
                <c:pt idx="5">
                  <c:v>255.63454272848367</c:v>
                </c:pt>
                <c:pt idx="6">
                  <c:v>263.20725662438201</c:v>
                </c:pt>
                <c:pt idx="7">
                  <c:v>393.08405268834514</c:v>
                </c:pt>
                <c:pt idx="8">
                  <c:v>586.67937446214717</c:v>
                </c:pt>
                <c:pt idx="9">
                  <c:v>793.23385934650332</c:v>
                </c:pt>
                <c:pt idx="10">
                  <c:v>1040.5669332853411</c:v>
                </c:pt>
                <c:pt idx="11">
                  <c:v>1285.0800426353298</c:v>
                </c:pt>
                <c:pt idx="12">
                  <c:v>1372.0870399497096</c:v>
                </c:pt>
                <c:pt idx="13">
                  <c:v>1405.6731350528569</c:v>
                </c:pt>
                <c:pt idx="14">
                  <c:v>1649.837709453662</c:v>
                </c:pt>
                <c:pt idx="15">
                  <c:v>2021.2492253018629</c:v>
                </c:pt>
                <c:pt idx="16">
                  <c:v>2477.2279938201586</c:v>
                </c:pt>
                <c:pt idx="17">
                  <c:v>2886.4080241617103</c:v>
                </c:pt>
                <c:pt idx="18">
                  <c:v>3297.9010591660258</c:v>
                </c:pt>
                <c:pt idx="19">
                  <c:v>3481.7690873580673</c:v>
                </c:pt>
                <c:pt idx="20">
                  <c:v>3525.1458460337358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ARA!$L$4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ARA!$A$5:$A$32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ARA!$L$5:$L$32</c:f>
              <c:numCache>
                <c:formatCode>0.0</c:formatCode>
                <c:ptCount val="28"/>
                <c:pt idx="0">
                  <c:v>6.0443213600822023</c:v>
                </c:pt>
                <c:pt idx="1">
                  <c:v>11.111782702373343</c:v>
                </c:pt>
                <c:pt idx="2">
                  <c:v>26.924704240366175</c:v>
                </c:pt>
                <c:pt idx="3">
                  <c:v>72.104480063202843</c:v>
                </c:pt>
                <c:pt idx="4">
                  <c:v>112.27784829486031</c:v>
                </c:pt>
                <c:pt idx="5">
                  <c:v>117.34530963715144</c:v>
                </c:pt>
                <c:pt idx="6">
                  <c:v>121.80223346832318</c:v>
                </c:pt>
                <c:pt idx="7">
                  <c:v>164.90618175335385</c:v>
                </c:pt>
                <c:pt idx="8">
                  <c:v>238.84227434991493</c:v>
                </c:pt>
                <c:pt idx="9">
                  <c:v>307.95512060863263</c:v>
                </c:pt>
                <c:pt idx="10">
                  <c:v>397.39886598762683</c:v>
                </c:pt>
                <c:pt idx="11">
                  <c:v>487.75841763330016</c:v>
                </c:pt>
                <c:pt idx="12">
                  <c:v>557.35969390091338</c:v>
                </c:pt>
                <c:pt idx="13">
                  <c:v>574.94317422115262</c:v>
                </c:pt>
                <c:pt idx="14">
                  <c:v>610.90383362608611</c:v>
                </c:pt>
                <c:pt idx="15">
                  <c:v>760.72973885479041</c:v>
                </c:pt>
                <c:pt idx="16">
                  <c:v>988.70444550677973</c:v>
                </c:pt>
                <c:pt idx="17">
                  <c:v>1199.5230480963135</c:v>
                </c:pt>
                <c:pt idx="18">
                  <c:v>1340.7403744182341</c:v>
                </c:pt>
                <c:pt idx="19">
                  <c:v>1374.6862600364734</c:v>
                </c:pt>
                <c:pt idx="20">
                  <c:v>1375.9683888098243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581024"/>
        <c:axId val="186580240"/>
      </c:lineChart>
      <c:dateAx>
        <c:axId val="18658102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580240"/>
        <c:crosses val="autoZero"/>
        <c:auto val="1"/>
        <c:lblOffset val="100"/>
        <c:baseTimeUnit val="days"/>
      </c:dateAx>
      <c:valAx>
        <c:axId val="186580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581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BFC!$G$4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BFC!$A$5:$A$32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BFC!$G$5:$G$32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218</c:v>
                </c:pt>
                <c:pt idx="3">
                  <c:v>842</c:v>
                </c:pt>
                <c:pt idx="4">
                  <c:v>1005</c:v>
                </c:pt>
                <c:pt idx="5">
                  <c:v>1220</c:v>
                </c:pt>
                <c:pt idx="6">
                  <c:v>1220</c:v>
                </c:pt>
                <c:pt idx="7">
                  <c:v>1676</c:v>
                </c:pt>
                <c:pt idx="8">
                  <c:v>2860</c:v>
                </c:pt>
                <c:pt idx="9">
                  <c:v>4607</c:v>
                </c:pt>
                <c:pt idx="10">
                  <c:v>6025</c:v>
                </c:pt>
                <c:pt idx="11">
                  <c:v>7202</c:v>
                </c:pt>
                <c:pt idx="12">
                  <c:v>7672</c:v>
                </c:pt>
                <c:pt idx="13">
                  <c:v>7672</c:v>
                </c:pt>
                <c:pt idx="14">
                  <c:v>8025</c:v>
                </c:pt>
                <c:pt idx="15">
                  <c:v>9120</c:v>
                </c:pt>
                <c:pt idx="16">
                  <c:v>10860</c:v>
                </c:pt>
                <c:pt idx="17">
                  <c:v>12844</c:v>
                </c:pt>
                <c:pt idx="18">
                  <c:v>14638</c:v>
                </c:pt>
                <c:pt idx="19">
                  <c:v>15225</c:v>
                </c:pt>
                <c:pt idx="20">
                  <c:v>15306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BFC!$H$4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BFC!$A$5:$A$32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BFC!$H$5:$H$32</c:f>
              <c:numCache>
                <c:formatCode>General</c:formatCode>
                <c:ptCount val="28"/>
                <c:pt idx="0">
                  <c:v>15</c:v>
                </c:pt>
                <c:pt idx="1">
                  <c:v>278</c:v>
                </c:pt>
                <c:pt idx="2">
                  <c:v>655</c:v>
                </c:pt>
                <c:pt idx="3">
                  <c:v>1439</c:v>
                </c:pt>
                <c:pt idx="4">
                  <c:v>2698</c:v>
                </c:pt>
                <c:pt idx="5">
                  <c:v>3693</c:v>
                </c:pt>
                <c:pt idx="6">
                  <c:v>3808</c:v>
                </c:pt>
                <c:pt idx="7">
                  <c:v>5393</c:v>
                </c:pt>
                <c:pt idx="8">
                  <c:v>6857</c:v>
                </c:pt>
                <c:pt idx="9">
                  <c:v>9450</c:v>
                </c:pt>
                <c:pt idx="10">
                  <c:v>12352</c:v>
                </c:pt>
                <c:pt idx="11">
                  <c:v>15158</c:v>
                </c:pt>
                <c:pt idx="12">
                  <c:v>16921</c:v>
                </c:pt>
                <c:pt idx="13">
                  <c:v>17088</c:v>
                </c:pt>
                <c:pt idx="14">
                  <c:v>17754</c:v>
                </c:pt>
                <c:pt idx="15">
                  <c:v>19005</c:v>
                </c:pt>
                <c:pt idx="16">
                  <c:v>20942</c:v>
                </c:pt>
                <c:pt idx="17">
                  <c:v>22365</c:v>
                </c:pt>
                <c:pt idx="18">
                  <c:v>23694</c:v>
                </c:pt>
                <c:pt idx="19">
                  <c:v>23976</c:v>
                </c:pt>
                <c:pt idx="20">
                  <c:v>23988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BFC!$I$4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BFC!$A$5:$A$32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BFC!$I$5:$I$32</c:f>
              <c:numCache>
                <c:formatCode>General</c:formatCode>
                <c:ptCount val="28"/>
                <c:pt idx="0">
                  <c:v>15</c:v>
                </c:pt>
                <c:pt idx="1">
                  <c:v>278</c:v>
                </c:pt>
                <c:pt idx="2">
                  <c:v>873</c:v>
                </c:pt>
                <c:pt idx="3">
                  <c:v>2281</c:v>
                </c:pt>
                <c:pt idx="4">
                  <c:v>3703</c:v>
                </c:pt>
                <c:pt idx="5">
                  <c:v>4913</c:v>
                </c:pt>
                <c:pt idx="6">
                  <c:v>5028</c:v>
                </c:pt>
                <c:pt idx="7">
                  <c:v>7069</c:v>
                </c:pt>
                <c:pt idx="8">
                  <c:v>9717</c:v>
                </c:pt>
                <c:pt idx="9">
                  <c:v>14057</c:v>
                </c:pt>
                <c:pt idx="10">
                  <c:v>18377</c:v>
                </c:pt>
                <c:pt idx="11">
                  <c:v>22360</c:v>
                </c:pt>
                <c:pt idx="12">
                  <c:v>24593</c:v>
                </c:pt>
                <c:pt idx="13">
                  <c:v>24760</c:v>
                </c:pt>
                <c:pt idx="14">
                  <c:v>28750</c:v>
                </c:pt>
                <c:pt idx="15">
                  <c:v>34785</c:v>
                </c:pt>
                <c:pt idx="16">
                  <c:v>42582</c:v>
                </c:pt>
                <c:pt idx="17">
                  <c:v>51255</c:v>
                </c:pt>
                <c:pt idx="18">
                  <c:v>59597</c:v>
                </c:pt>
                <c:pt idx="19">
                  <c:v>63297</c:v>
                </c:pt>
                <c:pt idx="20">
                  <c:v>63611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2934296"/>
        <c:axId val="389800016"/>
      </c:lineChart>
      <c:dateAx>
        <c:axId val="39293429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9800016"/>
        <c:crosses val="autoZero"/>
        <c:auto val="1"/>
        <c:lblOffset val="100"/>
        <c:baseTimeUnit val="days"/>
      </c:dateAx>
      <c:valAx>
        <c:axId val="389800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92934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BFC!$J$4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BFC!$A$5:$A$32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BFC!$J$5:$J$32</c:f>
              <c:numCache>
                <c:formatCode>0.0</c:formatCode>
                <c:ptCount val="28"/>
                <c:pt idx="0">
                  <c:v>0.53897915192708401</c:v>
                </c:pt>
                <c:pt idx="1">
                  <c:v>9.9890802823819573</c:v>
                </c:pt>
                <c:pt idx="2">
                  <c:v>31.368586642156291</c:v>
                </c:pt>
                <c:pt idx="3">
                  <c:v>81.96076303637858</c:v>
                </c:pt>
                <c:pt idx="4">
                  <c:v>133.05598663906616</c:v>
                </c:pt>
                <c:pt idx="5">
                  <c:v>176.5336382278509</c:v>
                </c:pt>
                <c:pt idx="6">
                  <c:v>180.66581172595855</c:v>
                </c:pt>
                <c:pt idx="7">
                  <c:v>254.00290833150382</c:v>
                </c:pt>
                <c:pt idx="8">
                  <c:v>349.15069461836504</c:v>
                </c:pt>
                <c:pt idx="9">
                  <c:v>505.09532924260134</c:v>
                </c:pt>
                <c:pt idx="10">
                  <c:v>660.32132499760155</c:v>
                </c:pt>
                <c:pt idx="11">
                  <c:v>803.4382558059732</c:v>
                </c:pt>
                <c:pt idx="12">
                  <c:v>883.67428555618517</c:v>
                </c:pt>
                <c:pt idx="13">
                  <c:v>889.67492011430659</c:v>
                </c:pt>
                <c:pt idx="14">
                  <c:v>1033.0433745269111</c:v>
                </c:pt>
                <c:pt idx="15">
                  <c:v>1249.8926533189078</c:v>
                </c:pt>
                <c:pt idx="16">
                  <c:v>1530.054016490606</c:v>
                </c:pt>
                <c:pt idx="17">
                  <c:v>1841.6917621348459</c:v>
                </c:pt>
                <c:pt idx="18">
                  <c:v>2141.4360344932284</c:v>
                </c:pt>
                <c:pt idx="19">
                  <c:v>2274.3842253019093</c:v>
                </c:pt>
                <c:pt idx="20">
                  <c:v>2285.6668555489164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BFC!$K$4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BFC!$A$5:$A$32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BFC!$K$5:$K$32</c:f>
              <c:numCache>
                <c:formatCode>0.0</c:formatCode>
                <c:ptCount val="28"/>
                <c:pt idx="0">
                  <c:v>1.2267791159666119</c:v>
                </c:pt>
                <c:pt idx="1">
                  <c:v>22.736306282581207</c:v>
                </c:pt>
                <c:pt idx="2">
                  <c:v>71.398544549256812</c:v>
                </c:pt>
                <c:pt idx="3">
                  <c:v>186.55221090132281</c:v>
                </c:pt>
                <c:pt idx="4">
                  <c:v>302.8508710949576</c:v>
                </c:pt>
                <c:pt idx="5">
                  <c:v>401.8110531162643</c:v>
                </c:pt>
                <c:pt idx="6">
                  <c:v>411.21635967200831</c:v>
                </c:pt>
                <c:pt idx="7">
                  <c:v>578.14010471786537</c:v>
                </c:pt>
                <c:pt idx="8">
                  <c:v>794.70751132317127</c:v>
                </c:pt>
                <c:pt idx="9">
                  <c:v>1149.655602209511</c:v>
                </c:pt>
                <c:pt idx="10">
                  <c:v>1502.9679876078951</c:v>
                </c:pt>
                <c:pt idx="11">
                  <c:v>1828.7187355342296</c:v>
                </c:pt>
                <c:pt idx="12">
                  <c:v>2011.3452532644592</c:v>
                </c:pt>
                <c:pt idx="13">
                  <c:v>2025.0033940888875</c:v>
                </c:pt>
                <c:pt idx="14">
                  <c:v>2351.3266389360065</c:v>
                </c:pt>
                <c:pt idx="15">
                  <c:v>2844.900769926573</c:v>
                </c:pt>
                <c:pt idx="16">
                  <c:v>3482.5805544060181</c:v>
                </c:pt>
                <c:pt idx="17">
                  <c:v>4191.9042392579131</c:v>
                </c:pt>
                <c:pt idx="18">
                  <c:v>4874.1569982841447</c:v>
                </c:pt>
                <c:pt idx="19">
                  <c:v>5176.7625135559092</c:v>
                </c:pt>
                <c:pt idx="20">
                  <c:v>5202.4430897168104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BFC!$L$4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BFC!$A$5:$A$32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BFC!$L$5:$L$32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32.910081505289014</c:v>
                </c:pt>
                <c:pt idx="3">
                  <c:v>127.11141572226306</c:v>
                </c:pt>
                <c:pt idx="4">
                  <c:v>151.71849501291493</c:v>
                </c:pt>
                <c:pt idx="5">
                  <c:v>184.17568548831466</c:v>
                </c:pt>
                <c:pt idx="6">
                  <c:v>184.17568548831466</c:v>
                </c:pt>
                <c:pt idx="7">
                  <c:v>253.015122031488</c:v>
                </c:pt>
                <c:pt idx="8">
                  <c:v>431.75611516113111</c:v>
                </c:pt>
                <c:pt idx="9">
                  <c:v>695.48965823333253</c:v>
                </c:pt>
                <c:pt idx="10">
                  <c:v>909.55615169434077</c:v>
                </c:pt>
                <c:pt idx="11">
                  <c:v>1087.2403990875755</c:v>
                </c:pt>
                <c:pt idx="12">
                  <c:v>1158.1933271035657</c:v>
                </c:pt>
                <c:pt idx="13">
                  <c:v>1158.1933271035657</c:v>
                </c:pt>
                <c:pt idx="14">
                  <c:v>1211.4835049538731</c:v>
                </c:pt>
                <c:pt idx="15">
                  <c:v>1376.788730863467</c:v>
                </c:pt>
                <c:pt idx="16">
                  <c:v>1639.46552819926</c:v>
                </c:pt>
                <c:pt idx="17">
                  <c:v>1938.977462632716</c:v>
                </c:pt>
                <c:pt idx="18">
                  <c:v>2209.8062985065162</c:v>
                </c:pt>
                <c:pt idx="19">
                  <c:v>2298.4219766881893</c:v>
                </c:pt>
                <c:pt idx="20">
                  <c:v>2310.6500344952001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048560"/>
        <c:axId val="151048952"/>
      </c:lineChart>
      <c:dateAx>
        <c:axId val="15104856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048952"/>
        <c:crosses val="autoZero"/>
        <c:auto val="1"/>
        <c:lblOffset val="100"/>
        <c:baseTimeUnit val="days"/>
      </c:dateAx>
      <c:valAx>
        <c:axId val="151048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048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BRET!$G$4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BRET!$A$5:$A$32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BRET!$G$5:$G$32</c:f>
              <c:numCache>
                <c:formatCode>General</c:formatCode>
                <c:ptCount val="28"/>
                <c:pt idx="0">
                  <c:v>35</c:v>
                </c:pt>
                <c:pt idx="1">
                  <c:v>110</c:v>
                </c:pt>
                <c:pt idx="2">
                  <c:v>227</c:v>
                </c:pt>
                <c:pt idx="3">
                  <c:v>402</c:v>
                </c:pt>
                <c:pt idx="4">
                  <c:v>541</c:v>
                </c:pt>
                <c:pt idx="5">
                  <c:v>563</c:v>
                </c:pt>
                <c:pt idx="6">
                  <c:v>681</c:v>
                </c:pt>
                <c:pt idx="7">
                  <c:v>1103</c:v>
                </c:pt>
                <c:pt idx="8">
                  <c:v>2198</c:v>
                </c:pt>
                <c:pt idx="9">
                  <c:v>3638</c:v>
                </c:pt>
                <c:pt idx="10">
                  <c:v>4847</c:v>
                </c:pt>
                <c:pt idx="11">
                  <c:v>5982</c:v>
                </c:pt>
                <c:pt idx="12">
                  <c:v>6153</c:v>
                </c:pt>
                <c:pt idx="13">
                  <c:v>6168</c:v>
                </c:pt>
                <c:pt idx="14">
                  <c:v>6511</c:v>
                </c:pt>
                <c:pt idx="15">
                  <c:v>8177</c:v>
                </c:pt>
                <c:pt idx="16">
                  <c:v>10701</c:v>
                </c:pt>
                <c:pt idx="17">
                  <c:v>14218</c:v>
                </c:pt>
                <c:pt idx="18">
                  <c:v>18178</c:v>
                </c:pt>
                <c:pt idx="19">
                  <c:v>19163</c:v>
                </c:pt>
                <c:pt idx="20">
                  <c:v>19163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BRET!$H$4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BRET!$A$5:$A$32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BRET!$H$5:$H$32</c:f>
              <c:numCache>
                <c:formatCode>General</c:formatCode>
                <c:ptCount val="28"/>
                <c:pt idx="0">
                  <c:v>20</c:v>
                </c:pt>
                <c:pt idx="1">
                  <c:v>108</c:v>
                </c:pt>
                <c:pt idx="2">
                  <c:v>363</c:v>
                </c:pt>
                <c:pt idx="3">
                  <c:v>1015</c:v>
                </c:pt>
                <c:pt idx="4">
                  <c:v>1828</c:v>
                </c:pt>
                <c:pt idx="5">
                  <c:v>1906</c:v>
                </c:pt>
                <c:pt idx="6">
                  <c:v>2320</c:v>
                </c:pt>
                <c:pt idx="7">
                  <c:v>3431</c:v>
                </c:pt>
                <c:pt idx="8">
                  <c:v>5038</c:v>
                </c:pt>
                <c:pt idx="9">
                  <c:v>6900</c:v>
                </c:pt>
                <c:pt idx="10">
                  <c:v>9120</c:v>
                </c:pt>
                <c:pt idx="11">
                  <c:v>11677</c:v>
                </c:pt>
                <c:pt idx="12">
                  <c:v>12509</c:v>
                </c:pt>
                <c:pt idx="13">
                  <c:v>12743</c:v>
                </c:pt>
                <c:pt idx="14">
                  <c:v>13835</c:v>
                </c:pt>
                <c:pt idx="15">
                  <c:v>14970</c:v>
                </c:pt>
                <c:pt idx="16">
                  <c:v>16504</c:v>
                </c:pt>
                <c:pt idx="17">
                  <c:v>18275</c:v>
                </c:pt>
                <c:pt idx="18">
                  <c:v>20652</c:v>
                </c:pt>
                <c:pt idx="19">
                  <c:v>21642</c:v>
                </c:pt>
                <c:pt idx="20">
                  <c:v>21690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BRET!$I$4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BRET!$A$5:$A$32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BRET!$I$5:$I$32</c:f>
              <c:numCache>
                <c:formatCode>General</c:formatCode>
                <c:ptCount val="28"/>
                <c:pt idx="0">
                  <c:v>55</c:v>
                </c:pt>
                <c:pt idx="1">
                  <c:v>218</c:v>
                </c:pt>
                <c:pt idx="2">
                  <c:v>590</c:v>
                </c:pt>
                <c:pt idx="3">
                  <c:v>1417</c:v>
                </c:pt>
                <c:pt idx="4">
                  <c:v>2369</c:v>
                </c:pt>
                <c:pt idx="5">
                  <c:v>2469</c:v>
                </c:pt>
                <c:pt idx="6">
                  <c:v>3001</c:v>
                </c:pt>
                <c:pt idx="7">
                  <c:v>4534</c:v>
                </c:pt>
                <c:pt idx="8">
                  <c:v>7236</c:v>
                </c:pt>
                <c:pt idx="9">
                  <c:v>10538</c:v>
                </c:pt>
                <c:pt idx="10">
                  <c:v>13967</c:v>
                </c:pt>
                <c:pt idx="11">
                  <c:v>17659</c:v>
                </c:pt>
                <c:pt idx="12">
                  <c:v>18662</c:v>
                </c:pt>
                <c:pt idx="13">
                  <c:v>18911</c:v>
                </c:pt>
                <c:pt idx="14">
                  <c:v>21692</c:v>
                </c:pt>
                <c:pt idx="15">
                  <c:v>25728</c:v>
                </c:pt>
                <c:pt idx="16">
                  <c:v>31443</c:v>
                </c:pt>
                <c:pt idx="17">
                  <c:v>38654</c:v>
                </c:pt>
                <c:pt idx="18">
                  <c:v>47603</c:v>
                </c:pt>
                <c:pt idx="19">
                  <c:v>50987</c:v>
                </c:pt>
                <c:pt idx="20">
                  <c:v>51216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050128"/>
        <c:axId val="151050520"/>
      </c:lineChart>
      <c:dateAx>
        <c:axId val="15105012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050520"/>
        <c:crosses val="autoZero"/>
        <c:auto val="1"/>
        <c:lblOffset val="100"/>
        <c:baseTimeUnit val="days"/>
      </c:dateAx>
      <c:valAx>
        <c:axId val="151050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0501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BRET!$J$4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BRET!$A$5:$A$32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BRET!$J$5:$J$32</c:f>
              <c:numCache>
                <c:formatCode>0.0</c:formatCode>
                <c:ptCount val="28"/>
                <c:pt idx="0">
                  <c:v>1.6465197512018845</c:v>
                </c:pt>
                <c:pt idx="1">
                  <c:v>6.5262055593092869</c:v>
                </c:pt>
                <c:pt idx="2">
                  <c:v>17.662666421983854</c:v>
                </c:pt>
                <c:pt idx="3">
                  <c:v>42.420336135510375</c:v>
                </c:pt>
                <c:pt idx="4">
                  <c:v>70.920096192677534</c:v>
                </c:pt>
                <c:pt idx="5">
                  <c:v>73.91376846759006</c:v>
                </c:pt>
                <c:pt idx="6">
                  <c:v>89.840104970124642</c:v>
                </c:pt>
                <c:pt idx="7">
                  <c:v>135.73310094453353</c:v>
                </c:pt>
                <c:pt idx="8">
                  <c:v>216.62212581266974</c:v>
                </c:pt>
                <c:pt idx="9">
                  <c:v>315.47318433028107</c:v>
                </c:pt>
                <c:pt idx="10">
                  <c:v>418.12620663703126</c:v>
                </c:pt>
                <c:pt idx="11">
                  <c:v>528.65258702680137</c:v>
                </c:pt>
                <c:pt idx="12">
                  <c:v>558.67911994417398</c:v>
                </c:pt>
                <c:pt idx="13">
                  <c:v>566.1333639087062</c:v>
                </c:pt>
                <c:pt idx="14">
                  <c:v>649.38738987402326</c:v>
                </c:pt>
                <c:pt idx="15">
                  <c:v>770.2120028894924</c:v>
                </c:pt>
                <c:pt idx="16">
                  <c:v>941.30037340074296</c:v>
                </c:pt>
                <c:pt idx="17">
                  <c:v>1157.1740811446844</c:v>
                </c:pt>
                <c:pt idx="18">
                  <c:v>1425.0778130266058</c:v>
                </c:pt>
                <c:pt idx="19">
                  <c:v>1526.3836828096453</c:v>
                </c:pt>
                <c:pt idx="20">
                  <c:v>1533.2391923191949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BRET!$K$4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BRET!$A$5:$A$32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BRET!$K$5:$K$32</c:f>
              <c:numCache>
                <c:formatCode>0.0</c:formatCode>
                <c:ptCount val="28"/>
                <c:pt idx="0">
                  <c:v>3.8512088944719749</c:v>
                </c:pt>
                <c:pt idx="1">
                  <c:v>15.264791618088918</c:v>
                </c:pt>
                <c:pt idx="2">
                  <c:v>41.312968140699368</c:v>
                </c:pt>
                <c:pt idx="3">
                  <c:v>99.221145517577966</c:v>
                </c:pt>
                <c:pt idx="4">
                  <c:v>165.88207038189287</c:v>
                </c:pt>
                <c:pt idx="5">
                  <c:v>172.88426837184193</c:v>
                </c:pt>
                <c:pt idx="6">
                  <c:v>210.13596167837085</c:v>
                </c:pt>
                <c:pt idx="7">
                  <c:v>317.47965686428972</c:v>
                </c:pt>
                <c:pt idx="8">
                  <c:v>506.67904655271292</c:v>
                </c:pt>
                <c:pt idx="9">
                  <c:v>737.89162418083038</c:v>
                </c:pt>
                <c:pt idx="10">
                  <c:v>977.99699325618315</c:v>
                </c:pt>
                <c:pt idx="11">
                  <c:v>1236.5181430451019</c:v>
                </c:pt>
                <c:pt idx="12">
                  <c:v>1306.7501888842908</c:v>
                </c:pt>
                <c:pt idx="13">
                  <c:v>1324.185661879264</c:v>
                </c:pt>
                <c:pt idx="14">
                  <c:v>1518.9167879797469</c:v>
                </c:pt>
                <c:pt idx="15">
                  <c:v>1801.5254988540903</c:v>
                </c:pt>
                <c:pt idx="16">
                  <c:v>2201.7011139796782</c:v>
                </c:pt>
                <c:pt idx="17">
                  <c:v>2706.629611034904</c:v>
                </c:pt>
                <c:pt idx="18">
                  <c:v>3333.2563091554439</c:v>
                </c:pt>
                <c:pt idx="19">
                  <c:v>3570.2106891353196</c:v>
                </c:pt>
                <c:pt idx="20">
                  <c:v>3586.2457225323028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BRET!$L$4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BRET!$A$5:$A$32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BRET!$L$5:$L$32</c:f>
              <c:numCache>
                <c:formatCode>0.0</c:formatCode>
                <c:ptCount val="28"/>
                <c:pt idx="0">
                  <c:v>4.5796952016570645</c:v>
                </c:pt>
                <c:pt idx="1">
                  <c:v>14.393327776636488</c:v>
                </c:pt>
                <c:pt idx="2">
                  <c:v>29.702594593604392</c:v>
                </c:pt>
                <c:pt idx="3">
                  <c:v>52.60107060188971</c:v>
                </c:pt>
                <c:pt idx="4">
                  <c:v>70.78900297418491</c:v>
                </c:pt>
                <c:pt idx="5">
                  <c:v>73.667668529512213</c:v>
                </c:pt>
                <c:pt idx="6">
                  <c:v>89.107783780813165</c:v>
                </c:pt>
                <c:pt idx="7">
                  <c:v>144.32582306936408</c:v>
                </c:pt>
                <c:pt idx="8">
                  <c:v>287.60485866406367</c:v>
                </c:pt>
                <c:pt idx="9">
                  <c:v>476.0266041036686</c:v>
                </c:pt>
                <c:pt idx="10">
                  <c:v>634.22236121233686</c:v>
                </c:pt>
                <c:pt idx="11">
                  <c:v>782.7353341803589</c:v>
                </c:pt>
                <c:pt idx="12">
                  <c:v>805.11041645131195</c:v>
                </c:pt>
                <c:pt idx="13">
                  <c:v>807.07314296630784</c:v>
                </c:pt>
                <c:pt idx="14">
                  <c:v>851.95415594254712</c:v>
                </c:pt>
                <c:pt idx="15">
                  <c:v>1069.9476475414233</c:v>
                </c:pt>
                <c:pt idx="16">
                  <c:v>1400.2090957980643</c:v>
                </c:pt>
                <c:pt idx="17">
                  <c:v>1860.4030393474327</c:v>
                </c:pt>
                <c:pt idx="18">
                  <c:v>2378.5628393063462</c:v>
                </c:pt>
                <c:pt idx="19">
                  <c:v>2507.4485471244093</c:v>
                </c:pt>
                <c:pt idx="20">
                  <c:v>2507.4485471244093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049736"/>
        <c:axId val="151051304"/>
      </c:lineChart>
      <c:dateAx>
        <c:axId val="15104973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051304"/>
        <c:crosses val="autoZero"/>
        <c:auto val="1"/>
        <c:lblOffset val="100"/>
        <c:baseTimeUnit val="days"/>
      </c:dateAx>
      <c:valAx>
        <c:axId val="151051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049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CORSE!$G$4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CORSE!$A$5:$A$32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CORSE!$G$5:$G$32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25</c:v>
                </c:pt>
                <c:pt idx="3">
                  <c:v>227</c:v>
                </c:pt>
                <c:pt idx="4">
                  <c:v>399</c:v>
                </c:pt>
                <c:pt idx="5">
                  <c:v>409</c:v>
                </c:pt>
                <c:pt idx="6">
                  <c:v>409</c:v>
                </c:pt>
                <c:pt idx="7">
                  <c:v>441</c:v>
                </c:pt>
                <c:pt idx="8">
                  <c:v>470</c:v>
                </c:pt>
                <c:pt idx="9">
                  <c:v>482</c:v>
                </c:pt>
                <c:pt idx="10">
                  <c:v>519</c:v>
                </c:pt>
                <c:pt idx="11">
                  <c:v>536</c:v>
                </c:pt>
                <c:pt idx="12">
                  <c:v>536</c:v>
                </c:pt>
                <c:pt idx="13">
                  <c:v>647</c:v>
                </c:pt>
                <c:pt idx="14">
                  <c:v>677</c:v>
                </c:pt>
                <c:pt idx="15">
                  <c:v>679</c:v>
                </c:pt>
                <c:pt idx="16">
                  <c:v>773</c:v>
                </c:pt>
                <c:pt idx="17">
                  <c:v>1019</c:v>
                </c:pt>
                <c:pt idx="18">
                  <c:v>1019</c:v>
                </c:pt>
                <c:pt idx="19">
                  <c:v>1019</c:v>
                </c:pt>
                <c:pt idx="20">
                  <c:v>1019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CORSE!$H$4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CORSE!$A$5:$A$32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CORSE!$H$5:$H$32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28</c:v>
                </c:pt>
                <c:pt idx="3">
                  <c:v>180</c:v>
                </c:pt>
                <c:pt idx="4">
                  <c:v>321</c:v>
                </c:pt>
                <c:pt idx="5">
                  <c:v>398</c:v>
                </c:pt>
                <c:pt idx="6">
                  <c:v>443</c:v>
                </c:pt>
                <c:pt idx="7">
                  <c:v>547</c:v>
                </c:pt>
                <c:pt idx="8">
                  <c:v>664</c:v>
                </c:pt>
                <c:pt idx="9">
                  <c:v>810</c:v>
                </c:pt>
                <c:pt idx="10">
                  <c:v>917</c:v>
                </c:pt>
                <c:pt idx="11">
                  <c:v>1063</c:v>
                </c:pt>
                <c:pt idx="12">
                  <c:v>1221</c:v>
                </c:pt>
                <c:pt idx="13">
                  <c:v>1221</c:v>
                </c:pt>
                <c:pt idx="14">
                  <c:v>1292</c:v>
                </c:pt>
                <c:pt idx="15">
                  <c:v>1321</c:v>
                </c:pt>
                <c:pt idx="16">
                  <c:v>1348</c:v>
                </c:pt>
                <c:pt idx="17">
                  <c:v>1417</c:v>
                </c:pt>
                <c:pt idx="18">
                  <c:v>1420</c:v>
                </c:pt>
                <c:pt idx="19">
                  <c:v>1445</c:v>
                </c:pt>
                <c:pt idx="20">
                  <c:v>1445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CORSE!$I$4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CORSE!$A$5:$A$32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CORSE!$I$5:$I$32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53</c:v>
                </c:pt>
                <c:pt idx="3">
                  <c:v>407</c:v>
                </c:pt>
                <c:pt idx="4">
                  <c:v>720</c:v>
                </c:pt>
                <c:pt idx="5">
                  <c:v>807</c:v>
                </c:pt>
                <c:pt idx="6">
                  <c:v>852</c:v>
                </c:pt>
                <c:pt idx="7">
                  <c:v>988</c:v>
                </c:pt>
                <c:pt idx="8">
                  <c:v>1134</c:v>
                </c:pt>
                <c:pt idx="9">
                  <c:v>1292</c:v>
                </c:pt>
                <c:pt idx="10">
                  <c:v>1436</c:v>
                </c:pt>
                <c:pt idx="11">
                  <c:v>1599</c:v>
                </c:pt>
                <c:pt idx="12">
                  <c:v>1757</c:v>
                </c:pt>
                <c:pt idx="13">
                  <c:v>1868</c:v>
                </c:pt>
                <c:pt idx="14">
                  <c:v>2041</c:v>
                </c:pt>
                <c:pt idx="15">
                  <c:v>2208</c:v>
                </c:pt>
                <c:pt idx="16">
                  <c:v>2453</c:v>
                </c:pt>
                <c:pt idx="17">
                  <c:v>2864</c:v>
                </c:pt>
                <c:pt idx="18">
                  <c:v>2912</c:v>
                </c:pt>
                <c:pt idx="19">
                  <c:v>3469</c:v>
                </c:pt>
                <c:pt idx="20">
                  <c:v>3469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002336"/>
        <c:axId val="152002728"/>
      </c:lineChart>
      <c:dateAx>
        <c:axId val="15200233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2002728"/>
        <c:crosses val="autoZero"/>
        <c:auto val="1"/>
        <c:lblOffset val="100"/>
        <c:baseTimeUnit val="days"/>
      </c:dateAx>
      <c:valAx>
        <c:axId val="152002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2002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CORSE!$J$4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CORSE!$A$5:$A$32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CORSE!$J$5:$J$32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15.37662578805207</c:v>
                </c:pt>
                <c:pt idx="3">
                  <c:v>118.08088105164515</c:v>
                </c:pt>
                <c:pt idx="4">
                  <c:v>208.89001070561304</c:v>
                </c:pt>
                <c:pt idx="5">
                  <c:v>234.13088699920795</c:v>
                </c:pt>
                <c:pt idx="6">
                  <c:v>247.18651266830878</c:v>
                </c:pt>
                <c:pt idx="7">
                  <c:v>286.64351469048012</c:v>
                </c:pt>
                <c:pt idx="8">
                  <c:v>329.00176686134057</c:v>
                </c:pt>
                <c:pt idx="9">
                  <c:v>374.84151921062784</c:v>
                </c:pt>
                <c:pt idx="10">
                  <c:v>416.61952135175051</c:v>
                </c:pt>
                <c:pt idx="11">
                  <c:v>463.90989877538237</c:v>
                </c:pt>
                <c:pt idx="12">
                  <c:v>509.74965112466958</c:v>
                </c:pt>
                <c:pt idx="13">
                  <c:v>541.95352777511823</c:v>
                </c:pt>
                <c:pt idx="14">
                  <c:v>592.1451553474393</c:v>
                </c:pt>
                <c:pt idx="15">
                  <c:v>640.59603283054662</c:v>
                </c:pt>
                <c:pt idx="16">
                  <c:v>711.67666147342891</c:v>
                </c:pt>
                <c:pt idx="17">
                  <c:v>830.91804258454977</c:v>
                </c:pt>
                <c:pt idx="18">
                  <c:v>844.84404329825713</c:v>
                </c:pt>
                <c:pt idx="19">
                  <c:v>1006.4436765802385</c:v>
                </c:pt>
                <c:pt idx="20">
                  <c:v>1006.4436765802385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CORSE!$K$4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CORSE!$A$5:$A$32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CORSE!$K$5:$K$32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34.430340275702576</c:v>
                </c:pt>
                <c:pt idx="3">
                  <c:v>264.39902815492354</c:v>
                </c:pt>
                <c:pt idx="4">
                  <c:v>467.73292450011041</c:v>
                </c:pt>
                <c:pt idx="5">
                  <c:v>524.25065287720713</c:v>
                </c:pt>
                <c:pt idx="6">
                  <c:v>553.48396065846407</c:v>
                </c:pt>
                <c:pt idx="7">
                  <c:v>641.8335130640404</c:v>
                </c:pt>
                <c:pt idx="8">
                  <c:v>736.67935608767391</c:v>
                </c:pt>
                <c:pt idx="9">
                  <c:v>839.32074785297596</c:v>
                </c:pt>
                <c:pt idx="10">
                  <c:v>932.86733275299798</c:v>
                </c:pt>
                <c:pt idx="11">
                  <c:v>1038.7568698273285</c:v>
                </c:pt>
                <c:pt idx="12">
                  <c:v>1141.3982615926307</c:v>
                </c:pt>
                <c:pt idx="13">
                  <c:v>1213.5070874530643</c:v>
                </c:pt>
                <c:pt idx="14">
                  <c:v>1325.892915145452</c:v>
                </c:pt>
                <c:pt idx="15">
                  <c:v>1434.3809684670052</c:v>
                </c:pt>
                <c:pt idx="16">
                  <c:v>1593.5400886094039</c:v>
                </c:pt>
                <c:pt idx="17">
                  <c:v>1860.5376330115505</c:v>
                </c:pt>
                <c:pt idx="18">
                  <c:v>1891.7198279782244</c:v>
                </c:pt>
                <c:pt idx="19">
                  <c:v>2253.5632154040045</c:v>
                </c:pt>
                <c:pt idx="20">
                  <c:v>2253.5632154040045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CORSE!$L$4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CORSE!$A$5:$A$32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CORSE!$L$5:$L$32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29.939044106199777</c:v>
                </c:pt>
                <c:pt idx="3">
                  <c:v>271.84652048429399</c:v>
                </c:pt>
                <c:pt idx="4">
                  <c:v>477.82714393494842</c:v>
                </c:pt>
                <c:pt idx="5">
                  <c:v>489.80276157742833</c:v>
                </c:pt>
                <c:pt idx="6">
                  <c:v>489.80276157742833</c:v>
                </c:pt>
                <c:pt idx="7">
                  <c:v>528.12473803336411</c:v>
                </c:pt>
                <c:pt idx="8">
                  <c:v>562.85402919655576</c:v>
                </c:pt>
                <c:pt idx="9">
                  <c:v>577.22477036753173</c:v>
                </c:pt>
                <c:pt idx="10">
                  <c:v>621.53455564470732</c:v>
                </c:pt>
                <c:pt idx="11">
                  <c:v>641.89310563692322</c:v>
                </c:pt>
                <c:pt idx="12">
                  <c:v>641.89310563692322</c:v>
                </c:pt>
                <c:pt idx="13">
                  <c:v>774.82246146845023</c:v>
                </c:pt>
                <c:pt idx="14">
                  <c:v>810.74931439589</c:v>
                </c:pt>
                <c:pt idx="15">
                  <c:v>813.1444379243859</c:v>
                </c:pt>
                <c:pt idx="16">
                  <c:v>925.71524376369712</c:v>
                </c:pt>
                <c:pt idx="17">
                  <c:v>1220.3154377687029</c:v>
                </c:pt>
                <c:pt idx="18">
                  <c:v>1220.3154377687029</c:v>
                </c:pt>
                <c:pt idx="19">
                  <c:v>1220.3154377687029</c:v>
                </c:pt>
                <c:pt idx="20">
                  <c:v>1220.3154377687029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003512"/>
        <c:axId val="152003904"/>
      </c:lineChart>
      <c:dateAx>
        <c:axId val="15200351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2003904"/>
        <c:crosses val="autoZero"/>
        <c:auto val="1"/>
        <c:lblOffset val="100"/>
        <c:baseTimeUnit val="days"/>
      </c:dateAx>
      <c:valAx>
        <c:axId val="152003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20035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CVL!$G$4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CVL!$A$5:$A$32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CVL!$G$5:$G$32</c:f>
              <c:numCache>
                <c:formatCode>General</c:formatCode>
                <c:ptCount val="28"/>
                <c:pt idx="0">
                  <c:v>20</c:v>
                </c:pt>
                <c:pt idx="1">
                  <c:v>160</c:v>
                </c:pt>
                <c:pt idx="2">
                  <c:v>362</c:v>
                </c:pt>
                <c:pt idx="3">
                  <c:v>583</c:v>
                </c:pt>
                <c:pt idx="4">
                  <c:v>1087</c:v>
                </c:pt>
                <c:pt idx="5">
                  <c:v>1117</c:v>
                </c:pt>
                <c:pt idx="6">
                  <c:v>1177</c:v>
                </c:pt>
                <c:pt idx="7">
                  <c:v>1503</c:v>
                </c:pt>
                <c:pt idx="8">
                  <c:v>2298</c:v>
                </c:pt>
                <c:pt idx="9">
                  <c:v>2704</c:v>
                </c:pt>
                <c:pt idx="10">
                  <c:v>3153</c:v>
                </c:pt>
                <c:pt idx="11">
                  <c:v>3500</c:v>
                </c:pt>
                <c:pt idx="12">
                  <c:v>3500</c:v>
                </c:pt>
                <c:pt idx="13">
                  <c:v>3500</c:v>
                </c:pt>
                <c:pt idx="14">
                  <c:v>3778</c:v>
                </c:pt>
                <c:pt idx="15">
                  <c:v>4172</c:v>
                </c:pt>
                <c:pt idx="16">
                  <c:v>4472</c:v>
                </c:pt>
                <c:pt idx="17">
                  <c:v>5902</c:v>
                </c:pt>
                <c:pt idx="18">
                  <c:v>9940</c:v>
                </c:pt>
                <c:pt idx="19">
                  <c:v>9954</c:v>
                </c:pt>
                <c:pt idx="20">
                  <c:v>9954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CVL!$H$4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CVL!$A$5:$A$32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CVL!$H$5:$H$32</c:f>
              <c:numCache>
                <c:formatCode>General</c:formatCode>
                <c:ptCount val="28"/>
                <c:pt idx="0">
                  <c:v>0</c:v>
                </c:pt>
                <c:pt idx="1">
                  <c:v>24</c:v>
                </c:pt>
                <c:pt idx="2">
                  <c:v>182</c:v>
                </c:pt>
                <c:pt idx="3">
                  <c:v>438</c:v>
                </c:pt>
                <c:pt idx="4">
                  <c:v>967</c:v>
                </c:pt>
                <c:pt idx="5">
                  <c:v>1482</c:v>
                </c:pt>
                <c:pt idx="6">
                  <c:v>2039</c:v>
                </c:pt>
                <c:pt idx="7">
                  <c:v>2973</c:v>
                </c:pt>
                <c:pt idx="8">
                  <c:v>4404</c:v>
                </c:pt>
                <c:pt idx="9">
                  <c:v>5869</c:v>
                </c:pt>
                <c:pt idx="10">
                  <c:v>7311</c:v>
                </c:pt>
                <c:pt idx="11">
                  <c:v>8759</c:v>
                </c:pt>
                <c:pt idx="12">
                  <c:v>9194</c:v>
                </c:pt>
                <c:pt idx="13">
                  <c:v>9439</c:v>
                </c:pt>
                <c:pt idx="14">
                  <c:v>10314</c:v>
                </c:pt>
                <c:pt idx="15">
                  <c:v>11573</c:v>
                </c:pt>
                <c:pt idx="16">
                  <c:v>12331</c:v>
                </c:pt>
                <c:pt idx="17">
                  <c:v>13557</c:v>
                </c:pt>
                <c:pt idx="18">
                  <c:v>15703</c:v>
                </c:pt>
                <c:pt idx="19">
                  <c:v>15821</c:v>
                </c:pt>
                <c:pt idx="20">
                  <c:v>15821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CVL!$I$4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CVL!$A$5:$A$32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CVL!$I$5:$I$32</c:f>
              <c:numCache>
                <c:formatCode>General</c:formatCode>
                <c:ptCount val="28"/>
                <c:pt idx="0">
                  <c:v>20</c:v>
                </c:pt>
                <c:pt idx="1">
                  <c:v>184</c:v>
                </c:pt>
                <c:pt idx="2">
                  <c:v>544</c:v>
                </c:pt>
                <c:pt idx="3">
                  <c:v>1021</c:v>
                </c:pt>
                <c:pt idx="4">
                  <c:v>2054</c:v>
                </c:pt>
                <c:pt idx="5">
                  <c:v>2599</c:v>
                </c:pt>
                <c:pt idx="6">
                  <c:v>3216</c:v>
                </c:pt>
                <c:pt idx="7">
                  <c:v>4476</c:v>
                </c:pt>
                <c:pt idx="8">
                  <c:v>6702</c:v>
                </c:pt>
                <c:pt idx="9">
                  <c:v>8573</c:v>
                </c:pt>
                <c:pt idx="10">
                  <c:v>10464</c:v>
                </c:pt>
                <c:pt idx="11">
                  <c:v>12259</c:v>
                </c:pt>
                <c:pt idx="12">
                  <c:v>12694</c:v>
                </c:pt>
                <c:pt idx="13">
                  <c:v>12939</c:v>
                </c:pt>
                <c:pt idx="14">
                  <c:v>14348</c:v>
                </c:pt>
                <c:pt idx="15">
                  <c:v>16954</c:v>
                </c:pt>
                <c:pt idx="16">
                  <c:v>19353</c:v>
                </c:pt>
                <c:pt idx="17">
                  <c:v>23223</c:v>
                </c:pt>
                <c:pt idx="18">
                  <c:v>31064</c:v>
                </c:pt>
                <c:pt idx="19">
                  <c:v>31662</c:v>
                </c:pt>
                <c:pt idx="20">
                  <c:v>31713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004688"/>
        <c:axId val="152005080"/>
      </c:lineChart>
      <c:dateAx>
        <c:axId val="15200468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2005080"/>
        <c:crosses val="autoZero"/>
        <c:auto val="1"/>
        <c:lblOffset val="100"/>
        <c:baseTimeUnit val="days"/>
      </c:dateAx>
      <c:valAx>
        <c:axId val="152005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2004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CVL!$J$4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CVL!$A$5:$A$32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CVL!$J$5:$J$32</c:f>
              <c:numCache>
                <c:formatCode>0.0</c:formatCode>
                <c:ptCount val="28"/>
                <c:pt idx="0">
                  <c:v>0.78153300042632623</c:v>
                </c:pt>
                <c:pt idx="1">
                  <c:v>7.1901036039222008</c:v>
                </c:pt>
                <c:pt idx="2">
                  <c:v>21.257697611596072</c:v>
                </c:pt>
                <c:pt idx="3">
                  <c:v>39.897259671763955</c:v>
                </c:pt>
                <c:pt idx="4">
                  <c:v>80.263439143783714</c:v>
                </c:pt>
                <c:pt idx="5">
                  <c:v>101.5602134054011</c:v>
                </c:pt>
                <c:pt idx="6">
                  <c:v>125.67050646855327</c:v>
                </c:pt>
                <c:pt idx="7">
                  <c:v>174.90708549541179</c:v>
                </c:pt>
                <c:pt idx="8">
                  <c:v>261.8917084428619</c:v>
                </c:pt>
                <c:pt idx="9">
                  <c:v>335.00412063274473</c:v>
                </c:pt>
                <c:pt idx="10">
                  <c:v>408.89806582305386</c:v>
                </c:pt>
                <c:pt idx="11">
                  <c:v>479.04065261131666</c:v>
                </c:pt>
                <c:pt idx="12">
                  <c:v>496.0389953705893</c:v>
                </c:pt>
                <c:pt idx="13">
                  <c:v>505.61277462581177</c:v>
                </c:pt>
                <c:pt idx="14">
                  <c:v>560.67177450584643</c:v>
                </c:pt>
                <c:pt idx="15">
                  <c:v>662.5055244613967</c:v>
                </c:pt>
                <c:pt idx="16">
                  <c:v>756.25040786253464</c:v>
                </c:pt>
                <c:pt idx="17">
                  <c:v>907.47704344502881</c:v>
                </c:pt>
                <c:pt idx="18">
                  <c:v>1213.8770562621698</c:v>
                </c:pt>
                <c:pt idx="19">
                  <c:v>1237.2448929749171</c:v>
                </c:pt>
                <c:pt idx="20">
                  <c:v>1239.2378021260042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CVL!$K$4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CVL!$A$5:$A$32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CVL!$K$5:$K$32</c:f>
              <c:numCache>
                <c:formatCode>0.0</c:formatCode>
                <c:ptCount val="28"/>
                <c:pt idx="0">
                  <c:v>1.8202088689677141</c:v>
                </c:pt>
                <c:pt idx="1">
                  <c:v>16.74592159450297</c:v>
                </c:pt>
                <c:pt idx="2">
                  <c:v>49.509681235921825</c:v>
                </c:pt>
                <c:pt idx="3">
                  <c:v>92.921662760801809</c:v>
                </c:pt>
                <c:pt idx="4">
                  <c:v>186.93545084298424</c:v>
                </c:pt>
                <c:pt idx="5">
                  <c:v>236.53614252235445</c:v>
                </c:pt>
                <c:pt idx="6">
                  <c:v>292.68958613000842</c:v>
                </c:pt>
                <c:pt idx="7">
                  <c:v>407.3627448749744</c:v>
                </c:pt>
                <c:pt idx="8">
                  <c:v>609.95199199108094</c:v>
                </c:pt>
                <c:pt idx="9">
                  <c:v>780.23253168301062</c:v>
                </c:pt>
                <c:pt idx="10">
                  <c:v>952.33328024390801</c:v>
                </c:pt>
                <c:pt idx="11">
                  <c:v>1115.6970262337604</c:v>
                </c:pt>
                <c:pt idx="12">
                  <c:v>1155.2865691338081</c:v>
                </c:pt>
                <c:pt idx="13">
                  <c:v>1177.5841277786626</c:v>
                </c:pt>
                <c:pt idx="14">
                  <c:v>1305.8178425974381</c:v>
                </c:pt>
                <c:pt idx="15">
                  <c:v>1542.9910582239313</c:v>
                </c:pt>
                <c:pt idx="16">
                  <c:v>1761.3251120566085</c:v>
                </c:pt>
                <c:pt idx="17">
                  <c:v>2113.5355282018613</c:v>
                </c:pt>
                <c:pt idx="18">
                  <c:v>2827.1484152806534</c:v>
                </c:pt>
                <c:pt idx="19">
                  <c:v>2881.572660462788</c:v>
                </c:pt>
                <c:pt idx="20">
                  <c:v>2886.2141930786556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CVL!$L$4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CVL!$A$5:$A$32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CVL!$L$5:$L$32</c:f>
              <c:numCache>
                <c:formatCode>0.0</c:formatCode>
                <c:ptCount val="28"/>
                <c:pt idx="0">
                  <c:v>3.3826123576977265</c:v>
                </c:pt>
                <c:pt idx="1">
                  <c:v>27.060898861581812</c:v>
                </c:pt>
                <c:pt idx="2">
                  <c:v>61.22528367432885</c:v>
                </c:pt>
                <c:pt idx="3">
                  <c:v>98.603150226888729</c:v>
                </c:pt>
                <c:pt idx="4">
                  <c:v>183.84498164087142</c:v>
                </c:pt>
                <c:pt idx="5">
                  <c:v>188.91890017741801</c:v>
                </c:pt>
                <c:pt idx="6">
                  <c:v>199.06673725051121</c:v>
                </c:pt>
                <c:pt idx="7">
                  <c:v>254.20331868098413</c:v>
                </c:pt>
                <c:pt idx="8">
                  <c:v>388.66215989946875</c:v>
                </c:pt>
                <c:pt idx="9">
                  <c:v>457.32919076073262</c:v>
                </c:pt>
                <c:pt idx="10">
                  <c:v>533.2688381910466</c:v>
                </c:pt>
                <c:pt idx="11">
                  <c:v>591.95716259710207</c:v>
                </c:pt>
                <c:pt idx="12">
                  <c:v>591.95716259710207</c:v>
                </c:pt>
                <c:pt idx="13">
                  <c:v>591.95716259710207</c:v>
                </c:pt>
                <c:pt idx="14">
                  <c:v>638.97547436910054</c:v>
                </c:pt>
                <c:pt idx="15">
                  <c:v>705.61293781574568</c:v>
                </c:pt>
                <c:pt idx="16">
                  <c:v>756.3521231812116</c:v>
                </c:pt>
                <c:pt idx="17">
                  <c:v>998.20890675659905</c:v>
                </c:pt>
                <c:pt idx="18">
                  <c:v>1681.1583417757699</c:v>
                </c:pt>
                <c:pt idx="19">
                  <c:v>1683.5261704261584</c:v>
                </c:pt>
                <c:pt idx="20">
                  <c:v>1683.5261704261584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005864"/>
        <c:axId val="151203496"/>
      </c:lineChart>
      <c:dateAx>
        <c:axId val="15200586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203496"/>
        <c:crosses val="autoZero"/>
        <c:auto val="1"/>
        <c:lblOffset val="100"/>
        <c:baseTimeUnit val="days"/>
      </c:dateAx>
      <c:valAx>
        <c:axId val="151203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2005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GE!$G$4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GE!$G$5:$G$32</c:f>
              <c:numCache>
                <c:formatCode>General</c:formatCode>
                <c:ptCount val="28"/>
                <c:pt idx="0">
                  <c:v>52</c:v>
                </c:pt>
                <c:pt idx="1">
                  <c:v>130</c:v>
                </c:pt>
                <c:pt idx="2">
                  <c:v>195</c:v>
                </c:pt>
                <c:pt idx="3">
                  <c:v>945</c:v>
                </c:pt>
                <c:pt idx="4">
                  <c:v>1629</c:v>
                </c:pt>
                <c:pt idx="5">
                  <c:v>1861</c:v>
                </c:pt>
                <c:pt idx="6">
                  <c:v>1861</c:v>
                </c:pt>
                <c:pt idx="7">
                  <c:v>2164</c:v>
                </c:pt>
                <c:pt idx="8">
                  <c:v>3448</c:v>
                </c:pt>
                <c:pt idx="9">
                  <c:v>5810</c:v>
                </c:pt>
                <c:pt idx="10">
                  <c:v>9418</c:v>
                </c:pt>
                <c:pt idx="11">
                  <c:v>11758</c:v>
                </c:pt>
                <c:pt idx="12">
                  <c:v>12075</c:v>
                </c:pt>
                <c:pt idx="13">
                  <c:v>12324</c:v>
                </c:pt>
                <c:pt idx="14">
                  <c:v>13844</c:v>
                </c:pt>
                <c:pt idx="15">
                  <c:v>15036</c:v>
                </c:pt>
                <c:pt idx="16">
                  <c:v>16655</c:v>
                </c:pt>
                <c:pt idx="17">
                  <c:v>18368</c:v>
                </c:pt>
                <c:pt idx="18">
                  <c:v>19522</c:v>
                </c:pt>
                <c:pt idx="19">
                  <c:v>19522</c:v>
                </c:pt>
                <c:pt idx="20">
                  <c:v>20082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GE!$H$4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GE!$H$5:$H$32</c:f>
              <c:numCache>
                <c:formatCode>General</c:formatCode>
                <c:ptCount val="28"/>
                <c:pt idx="0">
                  <c:v>268</c:v>
                </c:pt>
                <c:pt idx="1">
                  <c:v>998</c:v>
                </c:pt>
                <c:pt idx="2">
                  <c:v>2242</c:v>
                </c:pt>
                <c:pt idx="3">
                  <c:v>3947</c:v>
                </c:pt>
                <c:pt idx="4">
                  <c:v>6614</c:v>
                </c:pt>
                <c:pt idx="5">
                  <c:v>7483</c:v>
                </c:pt>
                <c:pt idx="6">
                  <c:v>7790</c:v>
                </c:pt>
                <c:pt idx="7">
                  <c:v>10413</c:v>
                </c:pt>
                <c:pt idx="8">
                  <c:v>14026</c:v>
                </c:pt>
                <c:pt idx="9">
                  <c:v>18120</c:v>
                </c:pt>
                <c:pt idx="10">
                  <c:v>21831</c:v>
                </c:pt>
                <c:pt idx="11">
                  <c:v>26107</c:v>
                </c:pt>
                <c:pt idx="12">
                  <c:v>26558</c:v>
                </c:pt>
                <c:pt idx="13">
                  <c:v>26807</c:v>
                </c:pt>
                <c:pt idx="14">
                  <c:v>28330</c:v>
                </c:pt>
                <c:pt idx="15">
                  <c:v>30422</c:v>
                </c:pt>
                <c:pt idx="16">
                  <c:v>32040</c:v>
                </c:pt>
                <c:pt idx="17">
                  <c:v>34765</c:v>
                </c:pt>
                <c:pt idx="18">
                  <c:v>36656</c:v>
                </c:pt>
                <c:pt idx="19">
                  <c:v>36781</c:v>
                </c:pt>
                <c:pt idx="20">
                  <c:v>36927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GE!$I$4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GE!$A$5:$A$32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GE!$I$5:$I$32</c:f>
              <c:numCache>
                <c:formatCode>General</c:formatCode>
                <c:ptCount val="28"/>
                <c:pt idx="0">
                  <c:v>320</c:v>
                </c:pt>
                <c:pt idx="1">
                  <c:v>1128</c:v>
                </c:pt>
                <c:pt idx="2">
                  <c:v>2437</c:v>
                </c:pt>
                <c:pt idx="3">
                  <c:v>4892</c:v>
                </c:pt>
                <c:pt idx="4">
                  <c:v>8243</c:v>
                </c:pt>
                <c:pt idx="5">
                  <c:v>9344</c:v>
                </c:pt>
                <c:pt idx="6">
                  <c:v>9651</c:v>
                </c:pt>
                <c:pt idx="7">
                  <c:v>12577</c:v>
                </c:pt>
                <c:pt idx="8">
                  <c:v>17474</c:v>
                </c:pt>
                <c:pt idx="9">
                  <c:v>23930</c:v>
                </c:pt>
                <c:pt idx="10">
                  <c:v>31249</c:v>
                </c:pt>
                <c:pt idx="11">
                  <c:v>37865</c:v>
                </c:pt>
                <c:pt idx="12">
                  <c:v>38633</c:v>
                </c:pt>
                <c:pt idx="13">
                  <c:v>39131</c:v>
                </c:pt>
                <c:pt idx="14">
                  <c:v>44021</c:v>
                </c:pt>
                <c:pt idx="15">
                  <c:v>49888</c:v>
                </c:pt>
                <c:pt idx="16">
                  <c:v>56787</c:v>
                </c:pt>
                <c:pt idx="17">
                  <c:v>66188</c:v>
                </c:pt>
                <c:pt idx="18">
                  <c:v>73956</c:v>
                </c:pt>
                <c:pt idx="19">
                  <c:v>74818</c:v>
                </c:pt>
                <c:pt idx="20">
                  <c:v>75915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204280"/>
        <c:axId val="151204672"/>
      </c:lineChart>
      <c:dateAx>
        <c:axId val="15120428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204672"/>
        <c:crosses val="autoZero"/>
        <c:auto val="1"/>
        <c:lblOffset val="100"/>
        <c:baseTimeUnit val="days"/>
      </c:dateAx>
      <c:valAx>
        <c:axId val="15120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204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GE!$J$4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GE!$J$5:$J$32</c:f>
              <c:numCache>
                <c:formatCode>0.0</c:formatCode>
                <c:ptCount val="28"/>
                <c:pt idx="0">
                  <c:v>5.805781724015997</c:v>
                </c:pt>
                <c:pt idx="1">
                  <c:v>20.465380577156392</c:v>
                </c:pt>
                <c:pt idx="2">
                  <c:v>44.214656441959328</c:v>
                </c:pt>
                <c:pt idx="3">
                  <c:v>88.755888105894556</c:v>
                </c:pt>
                <c:pt idx="4">
                  <c:v>149.55330859707459</c:v>
                </c:pt>
                <c:pt idx="5">
                  <c:v>169.52882634126712</c:v>
                </c:pt>
                <c:pt idx="6">
                  <c:v>175.09874818274494</c:v>
                </c:pt>
                <c:pt idx="7">
                  <c:v>228.18536482171621</c:v>
                </c:pt>
                <c:pt idx="8">
                  <c:v>317.03196826704851</c:v>
                </c:pt>
                <c:pt idx="9">
                  <c:v>434.16361454907127</c:v>
                </c:pt>
                <c:pt idx="10">
                  <c:v>566.95272841804967</c:v>
                </c:pt>
                <c:pt idx="11">
                  <c:v>686.98726556208044</c:v>
                </c:pt>
                <c:pt idx="12">
                  <c:v>700.92114169971876</c:v>
                </c:pt>
                <c:pt idx="13">
                  <c:v>709.95638950771865</c:v>
                </c:pt>
                <c:pt idx="14">
                  <c:v>798.67599147783812</c:v>
                </c:pt>
                <c:pt idx="15">
                  <c:v>905.12137077409398</c:v>
                </c:pt>
                <c:pt idx="16">
                  <c:v>1030.2903961303014</c:v>
                </c:pt>
                <c:pt idx="17">
                  <c:v>1200.8533773411589</c:v>
                </c:pt>
                <c:pt idx="18">
                  <c:v>1341.7887286916471</c:v>
                </c:pt>
                <c:pt idx="19">
                  <c:v>1357.4280532107152</c:v>
                </c:pt>
                <c:pt idx="20">
                  <c:v>1377.3309986833576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GE!$K$4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GE!$K$5:$K$32</c:f>
              <c:numCache>
                <c:formatCode>0.0</c:formatCode>
                <c:ptCount val="28"/>
                <c:pt idx="0">
                  <c:v>14.112807196120389</c:v>
                </c:pt>
                <c:pt idx="1">
                  <c:v>49.74764536632437</c:v>
                </c:pt>
                <c:pt idx="2">
                  <c:v>107.47784730295434</c:v>
                </c:pt>
                <c:pt idx="3">
                  <c:v>215.74954001069045</c:v>
                </c:pt>
                <c:pt idx="4">
                  <c:v>363.53709286756367</c:v>
                </c:pt>
                <c:pt idx="5">
                  <c:v>412.09397012671536</c:v>
                </c:pt>
                <c:pt idx="6">
                  <c:v>425.63344453049336</c:v>
                </c:pt>
                <c:pt idx="7">
                  <c:v>554.67742533001922</c:v>
                </c:pt>
                <c:pt idx="8">
                  <c:v>770.64747795314906</c:v>
                </c:pt>
                <c:pt idx="9">
                  <c:v>1055.3733631348778</c:v>
                </c:pt>
                <c:pt idx="10">
                  <c:v>1378.1597252236438</c:v>
                </c:pt>
                <c:pt idx="11">
                  <c:v>1669.9420140034329</c:v>
                </c:pt>
                <c:pt idx="12">
                  <c:v>1703.8127512741219</c:v>
                </c:pt>
                <c:pt idx="13">
                  <c:v>1725.7758074730843</c:v>
                </c:pt>
                <c:pt idx="14">
                  <c:v>1941.4371424387989</c:v>
                </c:pt>
                <c:pt idx="15">
                  <c:v>2200.1866418751688</c:v>
                </c:pt>
                <c:pt idx="16">
                  <c:v>2504.4499445190268</c:v>
                </c:pt>
                <c:pt idx="17">
                  <c:v>2919.0577584275511</c:v>
                </c:pt>
                <c:pt idx="18">
                  <c:v>3261.6461531133737</c:v>
                </c:pt>
                <c:pt idx="19">
                  <c:v>3299.6625274979228</c:v>
                </c:pt>
                <c:pt idx="20">
                  <c:v>3348.0429946671229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GE!$L$4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GE!$A$5:$A$32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GE!$L$5:$L$32</c:f>
              <c:numCache>
                <c:formatCode>0.0</c:formatCode>
                <c:ptCount val="28"/>
                <c:pt idx="0">
                  <c:v>4.5183444785830469</c:v>
                </c:pt>
                <c:pt idx="1">
                  <c:v>11.295861196457619</c:v>
                </c:pt>
                <c:pt idx="2">
                  <c:v>16.943791794686426</c:v>
                </c:pt>
                <c:pt idx="3">
                  <c:v>82.112221774249605</c:v>
                </c:pt>
                <c:pt idx="4">
                  <c:v>141.54582991561122</c:v>
                </c:pt>
                <c:pt idx="5">
                  <c:v>161.70459758928945</c:v>
                </c:pt>
                <c:pt idx="6">
                  <c:v>161.70459758928945</c:v>
                </c:pt>
                <c:pt idx="7">
                  <c:v>188.03264330103298</c:v>
                </c:pt>
                <c:pt idx="8">
                  <c:v>299.60099542604513</c:v>
                </c:pt>
                <c:pt idx="9">
                  <c:v>504.83810424168274</c:v>
                </c:pt>
                <c:pt idx="10">
                  <c:v>818.34169806336809</c:v>
                </c:pt>
                <c:pt idx="11">
                  <c:v>1021.6671995996052</c:v>
                </c:pt>
                <c:pt idx="12">
                  <c:v>1049.2117226709672</c:v>
                </c:pt>
                <c:pt idx="13">
                  <c:v>1070.8476414241823</c:v>
                </c:pt>
                <c:pt idx="14">
                  <c:v>1202.9223261827635</c:v>
                </c:pt>
                <c:pt idx="15">
                  <c:v>1306.4966842302827</c:v>
                </c:pt>
                <c:pt idx="16">
                  <c:v>1447.1736017461665</c:v>
                </c:pt>
                <c:pt idx="17">
                  <c:v>1596.0182958194887</c:v>
                </c:pt>
                <c:pt idx="18">
                  <c:v>1696.2907867480433</c:v>
                </c:pt>
                <c:pt idx="19">
                  <c:v>1696.2907867480433</c:v>
                </c:pt>
                <c:pt idx="20">
                  <c:v>1744.9498811327837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205456"/>
        <c:axId val="151205848"/>
      </c:lineChart>
      <c:dateAx>
        <c:axId val="15120545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205848"/>
        <c:crosses val="autoZero"/>
        <c:auto val="1"/>
        <c:lblOffset val="100"/>
        <c:baseTimeUnit val="days"/>
      </c:dateAx>
      <c:valAx>
        <c:axId val="151205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205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HDF!$G$4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HDF!$A$5:$A$32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HDF!$G$5:$G$32</c:f>
              <c:numCache>
                <c:formatCode>General</c:formatCode>
                <c:ptCount val="28"/>
                <c:pt idx="0">
                  <c:v>48</c:v>
                </c:pt>
                <c:pt idx="1">
                  <c:v>103</c:v>
                </c:pt>
                <c:pt idx="2">
                  <c:v>419</c:v>
                </c:pt>
                <c:pt idx="3">
                  <c:v>1511</c:v>
                </c:pt>
                <c:pt idx="4">
                  <c:v>2565</c:v>
                </c:pt>
                <c:pt idx="5">
                  <c:v>2594</c:v>
                </c:pt>
                <c:pt idx="6">
                  <c:v>2594</c:v>
                </c:pt>
                <c:pt idx="7">
                  <c:v>2939</c:v>
                </c:pt>
                <c:pt idx="8">
                  <c:v>4001</c:v>
                </c:pt>
                <c:pt idx="9">
                  <c:v>4657</c:v>
                </c:pt>
                <c:pt idx="10">
                  <c:v>5422</c:v>
                </c:pt>
                <c:pt idx="11">
                  <c:v>6231</c:v>
                </c:pt>
                <c:pt idx="12">
                  <c:v>6231</c:v>
                </c:pt>
                <c:pt idx="13">
                  <c:v>6231</c:v>
                </c:pt>
                <c:pt idx="14">
                  <c:v>6584</c:v>
                </c:pt>
                <c:pt idx="15">
                  <c:v>7230</c:v>
                </c:pt>
                <c:pt idx="16">
                  <c:v>8235</c:v>
                </c:pt>
                <c:pt idx="17">
                  <c:v>10371</c:v>
                </c:pt>
                <c:pt idx="18">
                  <c:v>11665</c:v>
                </c:pt>
                <c:pt idx="19">
                  <c:v>11831</c:v>
                </c:pt>
                <c:pt idx="20">
                  <c:v>12357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HDF!$H$4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HDF!$A$5:$A$32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HDF!$H$5:$H$32</c:f>
              <c:numCache>
                <c:formatCode>General</c:formatCode>
                <c:ptCount val="28"/>
                <c:pt idx="0">
                  <c:v>43</c:v>
                </c:pt>
                <c:pt idx="1">
                  <c:v>255</c:v>
                </c:pt>
                <c:pt idx="2">
                  <c:v>802</c:v>
                </c:pt>
                <c:pt idx="3">
                  <c:v>1194</c:v>
                </c:pt>
                <c:pt idx="4">
                  <c:v>3645</c:v>
                </c:pt>
                <c:pt idx="5">
                  <c:v>4762</c:v>
                </c:pt>
                <c:pt idx="6">
                  <c:v>5447</c:v>
                </c:pt>
                <c:pt idx="7">
                  <c:v>7663</c:v>
                </c:pt>
                <c:pt idx="8">
                  <c:v>11477</c:v>
                </c:pt>
                <c:pt idx="9">
                  <c:v>15658</c:v>
                </c:pt>
                <c:pt idx="10">
                  <c:v>19878</c:v>
                </c:pt>
                <c:pt idx="11">
                  <c:v>24058</c:v>
                </c:pt>
                <c:pt idx="12">
                  <c:v>25203</c:v>
                </c:pt>
                <c:pt idx="13">
                  <c:v>25926</c:v>
                </c:pt>
                <c:pt idx="14">
                  <c:v>27538</c:v>
                </c:pt>
                <c:pt idx="15">
                  <c:v>29900</c:v>
                </c:pt>
                <c:pt idx="16">
                  <c:v>32034</c:v>
                </c:pt>
                <c:pt idx="17">
                  <c:v>34674</c:v>
                </c:pt>
                <c:pt idx="18">
                  <c:v>36972</c:v>
                </c:pt>
                <c:pt idx="19">
                  <c:v>37381</c:v>
                </c:pt>
                <c:pt idx="20">
                  <c:v>37661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HDF!$I$4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HDF!$A$5:$A$32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HDF!$I$5:$I$32</c:f>
              <c:numCache>
                <c:formatCode>General</c:formatCode>
                <c:ptCount val="28"/>
                <c:pt idx="0">
                  <c:v>91</c:v>
                </c:pt>
                <c:pt idx="1">
                  <c:v>358</c:v>
                </c:pt>
                <c:pt idx="2">
                  <c:v>1221</c:v>
                </c:pt>
                <c:pt idx="3">
                  <c:v>2705</c:v>
                </c:pt>
                <c:pt idx="4">
                  <c:v>6210</c:v>
                </c:pt>
                <c:pt idx="5">
                  <c:v>7356</c:v>
                </c:pt>
                <c:pt idx="6">
                  <c:v>8041</c:v>
                </c:pt>
                <c:pt idx="7">
                  <c:v>10602</c:v>
                </c:pt>
                <c:pt idx="8">
                  <c:v>15478</c:v>
                </c:pt>
                <c:pt idx="9">
                  <c:v>20315</c:v>
                </c:pt>
                <c:pt idx="10">
                  <c:v>25300</c:v>
                </c:pt>
                <c:pt idx="11">
                  <c:v>30289</c:v>
                </c:pt>
                <c:pt idx="12">
                  <c:v>31434</c:v>
                </c:pt>
                <c:pt idx="13">
                  <c:v>32157</c:v>
                </c:pt>
                <c:pt idx="14">
                  <c:v>36200</c:v>
                </c:pt>
                <c:pt idx="15">
                  <c:v>44285</c:v>
                </c:pt>
                <c:pt idx="16">
                  <c:v>53136</c:v>
                </c:pt>
                <c:pt idx="17">
                  <c:v>64520</c:v>
                </c:pt>
                <c:pt idx="18">
                  <c:v>74005</c:v>
                </c:pt>
                <c:pt idx="19">
                  <c:v>77060</c:v>
                </c:pt>
                <c:pt idx="20">
                  <c:v>78234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206632"/>
        <c:axId val="151207024"/>
      </c:lineChart>
      <c:dateAx>
        <c:axId val="15120663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207024"/>
        <c:crosses val="autoZero"/>
        <c:auto val="1"/>
        <c:lblOffset val="100"/>
        <c:baseTimeUnit val="days"/>
      </c:dateAx>
      <c:valAx>
        <c:axId val="15120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206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HDF!$J$4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HDF!$A$5:$A$32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HDF!$J$5:$J$32</c:f>
              <c:numCache>
                <c:formatCode>0.0</c:formatCode>
                <c:ptCount val="28"/>
                <c:pt idx="0">
                  <c:v>1.5261639851462316</c:v>
                </c:pt>
                <c:pt idx="1">
                  <c:v>6.0040297437620982</c:v>
                </c:pt>
                <c:pt idx="2">
                  <c:v>20.477431053445592</c:v>
                </c:pt>
                <c:pt idx="3">
                  <c:v>45.36564373429183</c:v>
                </c:pt>
                <c:pt idx="4">
                  <c:v>104.14811371162746</c:v>
                </c:pt>
                <c:pt idx="5">
                  <c:v>123.36771730478769</c:v>
                </c:pt>
                <c:pt idx="6">
                  <c:v>134.85587477539394</c:v>
                </c:pt>
                <c:pt idx="7">
                  <c:v>177.80648978593788</c:v>
                </c:pt>
                <c:pt idx="8">
                  <c:v>259.58204573728983</c:v>
                </c:pt>
                <c:pt idx="9">
                  <c:v>340.70353140929336</c:v>
                </c:pt>
                <c:pt idx="10">
                  <c:v>424.30712993626003</c:v>
                </c:pt>
                <c:pt idx="11">
                  <c:v>507.9778125944419</c:v>
                </c:pt>
                <c:pt idx="12">
                  <c:v>527.1806451547983</c:v>
                </c:pt>
                <c:pt idx="13">
                  <c:v>539.30610187194918</c:v>
                </c:pt>
                <c:pt idx="14">
                  <c:v>607.1113874977317</c:v>
                </c:pt>
                <c:pt idx="15">
                  <c:v>742.70518771649301</c:v>
                </c:pt>
                <c:pt idx="16">
                  <c:v>891.14559906296881</c:v>
                </c:pt>
                <c:pt idx="17">
                  <c:v>1082.0670365014819</c:v>
                </c:pt>
                <c:pt idx="18">
                  <c:v>1241.1402826455701</c:v>
                </c:pt>
                <c:pt idx="19">
                  <c:v>1292.3757878611937</c:v>
                </c:pt>
                <c:pt idx="20">
                  <c:v>1312.0649803728602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HDF!$K$4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HDF!$A$5:$A$32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HDF!$K$5:$K$32</c:f>
              <c:numCache>
                <c:formatCode>0.0</c:formatCode>
                <c:ptCount val="28"/>
                <c:pt idx="0">
                  <c:v>4.0724083148732406</c:v>
                </c:pt>
                <c:pt idx="1">
                  <c:v>16.021122821149671</c:v>
                </c:pt>
                <c:pt idx="2">
                  <c:v>54.641874202859633</c:v>
                </c:pt>
                <c:pt idx="3">
                  <c:v>121.05345595310018</c:v>
                </c:pt>
                <c:pt idx="4">
                  <c:v>277.90830368530578</c:v>
                </c:pt>
                <c:pt idx="5">
                  <c:v>329.19379740887427</c:v>
                </c:pt>
                <c:pt idx="6">
                  <c:v>359.8487391197333</c:v>
                </c:pt>
                <c:pt idx="7">
                  <c:v>474.45794455259448</c:v>
                </c:pt>
                <c:pt idx="8">
                  <c:v>692.66742744624196</c:v>
                </c:pt>
                <c:pt idx="9">
                  <c:v>909.13159249065802</c:v>
                </c:pt>
                <c:pt idx="10">
                  <c:v>1132.2190150142087</c:v>
                </c:pt>
                <c:pt idx="11">
                  <c:v>1355.4854444966547</c:v>
                </c:pt>
                <c:pt idx="12">
                  <c:v>1406.7261864804993</c:v>
                </c:pt>
                <c:pt idx="13">
                  <c:v>1439.081694300866</c:v>
                </c:pt>
                <c:pt idx="14">
                  <c:v>1620.0129780045199</c:v>
                </c:pt>
                <c:pt idx="15">
                  <c:v>1981.8307936721039</c:v>
                </c:pt>
                <c:pt idx="16">
                  <c:v>2377.9284419681817</c:v>
                </c:pt>
                <c:pt idx="17">
                  <c:v>2887.3822469848515</c:v>
                </c:pt>
                <c:pt idx="18">
                  <c:v>3311.8524982658701</c:v>
                </c:pt>
                <c:pt idx="19">
                  <c:v>3448.5690631223288</c:v>
                </c:pt>
                <c:pt idx="20">
                  <c:v>3501.1076055581661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HDF!$L$4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HDF!$A$5:$A$32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HDF!$L$5:$L$32</c:f>
              <c:numCache>
                <c:formatCode>0.0</c:formatCode>
                <c:ptCount val="28"/>
                <c:pt idx="0">
                  <c:v>4.3250763421027258</c:v>
                </c:pt>
                <c:pt idx="1">
                  <c:v>9.2808929840954324</c:v>
                </c:pt>
                <c:pt idx="2">
                  <c:v>37.754312236271716</c:v>
                </c:pt>
                <c:pt idx="3">
                  <c:v>136.14979901910874</c:v>
                </c:pt>
                <c:pt idx="4">
                  <c:v>231.12126703111443</c:v>
                </c:pt>
                <c:pt idx="5">
                  <c:v>233.73433398780148</c:v>
                </c:pt>
                <c:pt idx="6">
                  <c:v>233.73433398780148</c:v>
                </c:pt>
                <c:pt idx="7">
                  <c:v>264.82082019666484</c:v>
                </c:pt>
                <c:pt idx="8">
                  <c:v>360.51313426568765</c:v>
                </c:pt>
                <c:pt idx="9">
                  <c:v>419.62251094109155</c:v>
                </c:pt>
                <c:pt idx="10">
                  <c:v>488.55341514335373</c:v>
                </c:pt>
                <c:pt idx="11">
                  <c:v>561.44897265921009</c:v>
                </c:pt>
                <c:pt idx="12">
                  <c:v>561.44897265921009</c:v>
                </c:pt>
                <c:pt idx="13">
                  <c:v>561.44897265921009</c:v>
                </c:pt>
                <c:pt idx="14">
                  <c:v>593.2563049250906</c:v>
                </c:pt>
                <c:pt idx="15">
                  <c:v>651.46462402922305</c:v>
                </c:pt>
                <c:pt idx="16">
                  <c:v>742.02090994199898</c:v>
                </c:pt>
                <c:pt idx="17">
                  <c:v>934.48680716557021</c:v>
                </c:pt>
                <c:pt idx="18">
                  <c:v>1051.0836568880895</c:v>
                </c:pt>
                <c:pt idx="19">
                  <c:v>1066.0412125711948</c:v>
                </c:pt>
                <c:pt idx="20">
                  <c:v>1113.4368408200705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438000"/>
        <c:axId val="151438392"/>
      </c:lineChart>
      <c:dateAx>
        <c:axId val="15143800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438392"/>
        <c:crosses val="autoZero"/>
        <c:auto val="1"/>
        <c:lblOffset val="100"/>
        <c:baseTimeUnit val="days"/>
      </c:dateAx>
      <c:valAx>
        <c:axId val="151438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438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IDF!$G$4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IDF!$G$5:$G$32</c:f>
              <c:numCache>
                <c:formatCode>General</c:formatCode>
                <c:ptCount val="28"/>
                <c:pt idx="0">
                  <c:v>41</c:v>
                </c:pt>
                <c:pt idx="1">
                  <c:v>654</c:v>
                </c:pt>
                <c:pt idx="2">
                  <c:v>966</c:v>
                </c:pt>
                <c:pt idx="3">
                  <c:v>1959</c:v>
                </c:pt>
                <c:pt idx="4">
                  <c:v>3112</c:v>
                </c:pt>
                <c:pt idx="5">
                  <c:v>3265</c:v>
                </c:pt>
                <c:pt idx="6">
                  <c:v>3305</c:v>
                </c:pt>
                <c:pt idx="7">
                  <c:v>3965</c:v>
                </c:pt>
                <c:pt idx="8">
                  <c:v>5148</c:v>
                </c:pt>
                <c:pt idx="9">
                  <c:v>6675</c:v>
                </c:pt>
                <c:pt idx="10">
                  <c:v>8393</c:v>
                </c:pt>
                <c:pt idx="11">
                  <c:v>10724</c:v>
                </c:pt>
                <c:pt idx="12">
                  <c:v>11580</c:v>
                </c:pt>
                <c:pt idx="13">
                  <c:v>11653</c:v>
                </c:pt>
                <c:pt idx="14">
                  <c:v>12313</c:v>
                </c:pt>
                <c:pt idx="15">
                  <c:v>16047</c:v>
                </c:pt>
                <c:pt idx="16">
                  <c:v>20955</c:v>
                </c:pt>
                <c:pt idx="17">
                  <c:v>25713</c:v>
                </c:pt>
                <c:pt idx="18">
                  <c:v>29943</c:v>
                </c:pt>
                <c:pt idx="19">
                  <c:v>31340</c:v>
                </c:pt>
                <c:pt idx="20">
                  <c:v>31453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IDF!$H$4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IDF!$H$5:$H$32</c:f>
              <c:numCache>
                <c:formatCode>General</c:formatCode>
                <c:ptCount val="28"/>
                <c:pt idx="0">
                  <c:v>139</c:v>
                </c:pt>
                <c:pt idx="1">
                  <c:v>1255</c:v>
                </c:pt>
                <c:pt idx="2">
                  <c:v>4028</c:v>
                </c:pt>
                <c:pt idx="3">
                  <c:v>9047</c:v>
                </c:pt>
                <c:pt idx="4">
                  <c:v>16074</c:v>
                </c:pt>
                <c:pt idx="5">
                  <c:v>18910</c:v>
                </c:pt>
                <c:pt idx="6">
                  <c:v>20561</c:v>
                </c:pt>
                <c:pt idx="7">
                  <c:v>26044</c:v>
                </c:pt>
                <c:pt idx="8">
                  <c:v>35309</c:v>
                </c:pt>
                <c:pt idx="9">
                  <c:v>43967</c:v>
                </c:pt>
                <c:pt idx="10">
                  <c:v>52780</c:v>
                </c:pt>
                <c:pt idx="11">
                  <c:v>61528</c:v>
                </c:pt>
                <c:pt idx="12">
                  <c:v>65193</c:v>
                </c:pt>
                <c:pt idx="13">
                  <c:v>66005</c:v>
                </c:pt>
                <c:pt idx="14">
                  <c:v>70518</c:v>
                </c:pt>
                <c:pt idx="15">
                  <c:v>74777</c:v>
                </c:pt>
                <c:pt idx="16">
                  <c:v>79098</c:v>
                </c:pt>
                <c:pt idx="17">
                  <c:v>81864</c:v>
                </c:pt>
                <c:pt idx="18">
                  <c:v>87766</c:v>
                </c:pt>
                <c:pt idx="19">
                  <c:v>91521</c:v>
                </c:pt>
                <c:pt idx="20">
                  <c:v>92029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IDF!$I$4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IDF!$A$5:$A$32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IDF!$I$5:$I$32</c:f>
              <c:numCache>
                <c:formatCode>General</c:formatCode>
                <c:ptCount val="28"/>
                <c:pt idx="0">
                  <c:v>180</c:v>
                </c:pt>
                <c:pt idx="1">
                  <c:v>1909</c:v>
                </c:pt>
                <c:pt idx="2">
                  <c:v>4994</c:v>
                </c:pt>
                <c:pt idx="3">
                  <c:v>11006</c:v>
                </c:pt>
                <c:pt idx="4">
                  <c:v>19186</c:v>
                </c:pt>
                <c:pt idx="5">
                  <c:v>22175</c:v>
                </c:pt>
                <c:pt idx="6">
                  <c:v>23866</c:v>
                </c:pt>
                <c:pt idx="7">
                  <c:v>30009</c:v>
                </c:pt>
                <c:pt idx="8">
                  <c:v>40457</c:v>
                </c:pt>
                <c:pt idx="9">
                  <c:v>50642</c:v>
                </c:pt>
                <c:pt idx="10">
                  <c:v>61173</c:v>
                </c:pt>
                <c:pt idx="11">
                  <c:v>72252</c:v>
                </c:pt>
                <c:pt idx="12">
                  <c:v>76773</c:v>
                </c:pt>
                <c:pt idx="13">
                  <c:v>77658</c:v>
                </c:pt>
                <c:pt idx="14">
                  <c:v>86879</c:v>
                </c:pt>
                <c:pt idx="15">
                  <c:v>101681</c:v>
                </c:pt>
                <c:pt idx="16">
                  <c:v>119456</c:v>
                </c:pt>
                <c:pt idx="17">
                  <c:v>131725</c:v>
                </c:pt>
                <c:pt idx="18">
                  <c:v>155893</c:v>
                </c:pt>
                <c:pt idx="19">
                  <c:v>167358</c:v>
                </c:pt>
                <c:pt idx="20">
                  <c:v>169589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439176"/>
        <c:axId val="151439568"/>
      </c:lineChart>
      <c:dateAx>
        <c:axId val="15143917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439568"/>
        <c:crosses val="autoZero"/>
        <c:auto val="1"/>
        <c:lblOffset val="100"/>
        <c:baseTimeUnit val="days"/>
      </c:dateAx>
      <c:valAx>
        <c:axId val="151439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439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IDF!$J$4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IDF!$J$5:$J$32</c:f>
              <c:numCache>
                <c:formatCode>0.0</c:formatCode>
                <c:ptCount val="28"/>
                <c:pt idx="0">
                  <c:v>1.4660117394962295</c:v>
                </c:pt>
                <c:pt idx="1">
                  <c:v>15.547868948323899</c:v>
                </c:pt>
                <c:pt idx="2">
                  <c:v>40.673681261356499</c:v>
                </c:pt>
                <c:pt idx="3">
                  <c:v>89.638473360530568</c:v>
                </c:pt>
                <c:pt idx="4">
                  <c:v>156.26056241097032</c:v>
                </c:pt>
                <c:pt idx="5">
                  <c:v>180.60450179627159</c:v>
                </c:pt>
                <c:pt idx="6">
                  <c:v>194.37686763787229</c:v>
                </c:pt>
                <c:pt idx="7">
                  <c:v>244.40859050301307</c:v>
                </c:pt>
                <c:pt idx="8">
                  <c:v>329.50242747110531</c:v>
                </c:pt>
                <c:pt idx="9">
                  <c:v>412.45425839760031</c:v>
                </c:pt>
                <c:pt idx="10">
                  <c:v>498.22408966779358</c:v>
                </c:pt>
                <c:pt idx="11">
                  <c:v>588.45711223378657</c:v>
                </c:pt>
                <c:pt idx="12">
                  <c:v>625.27844042413346</c:v>
                </c:pt>
                <c:pt idx="13">
                  <c:v>632.48633147665657</c:v>
                </c:pt>
                <c:pt idx="14">
                  <c:v>707.58685508718293</c:v>
                </c:pt>
                <c:pt idx="15">
                  <c:v>828.14188713175622</c:v>
                </c:pt>
                <c:pt idx="16">
                  <c:v>972.91054640700884</c:v>
                </c:pt>
                <c:pt idx="17">
                  <c:v>1072.8355354730045</c:v>
                </c:pt>
                <c:pt idx="18">
                  <c:v>1269.6720450293649</c:v>
                </c:pt>
                <c:pt idx="19">
                  <c:v>1363.0488483256111</c:v>
                </c:pt>
                <c:pt idx="20">
                  <c:v>1381.2192493857003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IDF!$K$4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IDF!$K$5:$K$32</c:f>
              <c:numCache>
                <c:formatCode>0.0</c:formatCode>
                <c:ptCount val="28"/>
                <c:pt idx="0">
                  <c:v>4.4382320154825257</c:v>
                </c:pt>
                <c:pt idx="1">
                  <c:v>47.069916208645232</c:v>
                </c:pt>
                <c:pt idx="2">
                  <c:v>123.13628158510963</c:v>
                </c:pt>
                <c:pt idx="3">
                  <c:v>271.373230902226</c:v>
                </c:pt>
                <c:pt idx="4">
                  <c:v>473.06621916137635</c:v>
                </c:pt>
                <c:pt idx="5">
                  <c:v>546.76552746291668</c:v>
                </c:pt>
                <c:pt idx="6">
                  <c:v>588.46025156392204</c:v>
                </c:pt>
                <c:pt idx="7">
                  <c:v>739.9272475145284</c:v>
                </c:pt>
                <c:pt idx="8">
                  <c:v>997.54195916875858</c:v>
                </c:pt>
                <c:pt idx="9">
                  <c:v>1248.6719207114782</c:v>
                </c:pt>
                <c:pt idx="10">
                  <c:v>1508.3331504617363</c:v>
                </c:pt>
                <c:pt idx="11">
                  <c:v>1781.5063310146859</c:v>
                </c:pt>
                <c:pt idx="12">
                  <c:v>1892.9799251368886</c:v>
                </c:pt>
                <c:pt idx="13">
                  <c:v>1914.8012325463444</c:v>
                </c:pt>
                <c:pt idx="14">
                  <c:v>2142.1619959617019</c:v>
                </c:pt>
                <c:pt idx="15">
                  <c:v>2507.1326087015482</c:v>
                </c:pt>
                <c:pt idx="16">
                  <c:v>2945.4080202304476</c:v>
                </c:pt>
                <c:pt idx="17">
                  <c:v>3247.9228457746431</c:v>
                </c:pt>
                <c:pt idx="18">
                  <c:v>3843.8294643867634</c:v>
                </c:pt>
                <c:pt idx="19">
                  <c:v>4126.5201869284701</c:v>
                </c:pt>
                <c:pt idx="20">
                  <c:v>4181.5296070759223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IDF!$L$4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IDF!$A$5:$A$32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IDF!$L$5:$L$32</c:f>
              <c:numCache>
                <c:formatCode>0.0</c:formatCode>
                <c:ptCount val="28"/>
                <c:pt idx="0">
                  <c:v>2.1742162348195957</c:v>
                </c:pt>
                <c:pt idx="1">
                  <c:v>34.681400428585746</c:v>
                </c:pt>
                <c:pt idx="2">
                  <c:v>51.226655678920231</c:v>
                </c:pt>
                <c:pt idx="3">
                  <c:v>103.88511229296556</c:v>
                </c:pt>
                <c:pt idx="4">
                  <c:v>165.02831518923369</c:v>
                </c:pt>
                <c:pt idx="5">
                  <c:v>173.14185382160926</c:v>
                </c:pt>
                <c:pt idx="6">
                  <c:v>175.26304039216498</c:v>
                </c:pt>
                <c:pt idx="7">
                  <c:v>210.26261880633407</c:v>
                </c:pt>
                <c:pt idx="8">
                  <c:v>272.99671163051897</c:v>
                </c:pt>
                <c:pt idx="9">
                  <c:v>353.97300896148295</c:v>
                </c:pt>
                <c:pt idx="10">
                  <c:v>445.07797216685043</c:v>
                </c:pt>
                <c:pt idx="11">
                  <c:v>568.69011956598399</c:v>
                </c:pt>
                <c:pt idx="12">
                  <c:v>614.08351217587608</c:v>
                </c:pt>
                <c:pt idx="13">
                  <c:v>617.95467766714023</c:v>
                </c:pt>
                <c:pt idx="14">
                  <c:v>652.95425608130927</c:v>
                </c:pt>
                <c:pt idx="15">
                  <c:v>850.9670224426842</c:v>
                </c:pt>
                <c:pt idx="16">
                  <c:v>1111.2366146498689</c:v>
                </c:pt>
                <c:pt idx="17">
                  <c:v>1363.5517572174699</c:v>
                </c:pt>
                <c:pt idx="18">
                  <c:v>1587.8672370537354</c:v>
                </c:pt>
                <c:pt idx="19">
                  <c:v>1661.9496780303934</c:v>
                </c:pt>
                <c:pt idx="20">
                  <c:v>1667.9420300922134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440352"/>
        <c:axId val="151440744"/>
      </c:lineChart>
      <c:dateAx>
        <c:axId val="15144035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440744"/>
        <c:crosses val="autoZero"/>
        <c:auto val="1"/>
        <c:lblOffset val="100"/>
        <c:baseTimeUnit val="days"/>
      </c:dateAx>
      <c:valAx>
        <c:axId val="151440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440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NA!$G$4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NA!$A$5:$A$32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NA!$G$5:$G$32</c:f>
              <c:numCache>
                <c:formatCode>General</c:formatCode>
                <c:ptCount val="28"/>
                <c:pt idx="0">
                  <c:v>10</c:v>
                </c:pt>
                <c:pt idx="1">
                  <c:v>31</c:v>
                </c:pt>
                <c:pt idx="2">
                  <c:v>125</c:v>
                </c:pt>
                <c:pt idx="3">
                  <c:v>1233</c:v>
                </c:pt>
                <c:pt idx="4">
                  <c:v>2377</c:v>
                </c:pt>
                <c:pt idx="5">
                  <c:v>2728</c:v>
                </c:pt>
                <c:pt idx="6">
                  <c:v>2871</c:v>
                </c:pt>
                <c:pt idx="7">
                  <c:v>3528</c:v>
                </c:pt>
                <c:pt idx="8">
                  <c:v>5171</c:v>
                </c:pt>
                <c:pt idx="9">
                  <c:v>6924</c:v>
                </c:pt>
                <c:pt idx="10">
                  <c:v>9017</c:v>
                </c:pt>
                <c:pt idx="11">
                  <c:v>11002</c:v>
                </c:pt>
                <c:pt idx="12">
                  <c:v>11452</c:v>
                </c:pt>
                <c:pt idx="13">
                  <c:v>11723</c:v>
                </c:pt>
                <c:pt idx="14">
                  <c:v>12612</c:v>
                </c:pt>
                <c:pt idx="15">
                  <c:v>15902</c:v>
                </c:pt>
                <c:pt idx="16">
                  <c:v>19409</c:v>
                </c:pt>
                <c:pt idx="17">
                  <c:v>23665</c:v>
                </c:pt>
                <c:pt idx="18">
                  <c:v>28340</c:v>
                </c:pt>
                <c:pt idx="19">
                  <c:v>28919</c:v>
                </c:pt>
                <c:pt idx="20">
                  <c:v>29783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NA!$H$4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NA!$A$5:$A$32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NA!$H$5:$H$32</c:f>
              <c:numCache>
                <c:formatCode>General</c:formatCode>
                <c:ptCount val="28"/>
                <c:pt idx="0">
                  <c:v>80</c:v>
                </c:pt>
                <c:pt idx="1">
                  <c:v>139</c:v>
                </c:pt>
                <c:pt idx="2">
                  <c:v>1384</c:v>
                </c:pt>
                <c:pt idx="3">
                  <c:v>4501</c:v>
                </c:pt>
                <c:pt idx="4">
                  <c:v>8095</c:v>
                </c:pt>
                <c:pt idx="5">
                  <c:v>9425</c:v>
                </c:pt>
                <c:pt idx="6">
                  <c:v>9654</c:v>
                </c:pt>
                <c:pt idx="7">
                  <c:v>13432</c:v>
                </c:pt>
                <c:pt idx="8">
                  <c:v>17346</c:v>
                </c:pt>
                <c:pt idx="9">
                  <c:v>21447</c:v>
                </c:pt>
                <c:pt idx="10">
                  <c:v>26116</c:v>
                </c:pt>
                <c:pt idx="11">
                  <c:v>31285</c:v>
                </c:pt>
                <c:pt idx="12">
                  <c:v>32497</c:v>
                </c:pt>
                <c:pt idx="13">
                  <c:v>32701</c:v>
                </c:pt>
                <c:pt idx="14">
                  <c:v>37053</c:v>
                </c:pt>
                <c:pt idx="15">
                  <c:v>41629</c:v>
                </c:pt>
                <c:pt idx="16">
                  <c:v>45105</c:v>
                </c:pt>
                <c:pt idx="17">
                  <c:v>47913</c:v>
                </c:pt>
                <c:pt idx="18">
                  <c:v>51462</c:v>
                </c:pt>
                <c:pt idx="19">
                  <c:v>51783</c:v>
                </c:pt>
                <c:pt idx="20">
                  <c:v>52088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NA!$I$4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NA!$A$5:$A$32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NA!$I$5:$I$32</c:f>
              <c:numCache>
                <c:formatCode>General</c:formatCode>
                <c:ptCount val="28"/>
                <c:pt idx="0">
                  <c:v>90</c:v>
                </c:pt>
                <c:pt idx="1">
                  <c:v>170</c:v>
                </c:pt>
                <c:pt idx="2">
                  <c:v>1509</c:v>
                </c:pt>
                <c:pt idx="3">
                  <c:v>5734</c:v>
                </c:pt>
                <c:pt idx="4">
                  <c:v>10472</c:v>
                </c:pt>
                <c:pt idx="5">
                  <c:v>12153</c:v>
                </c:pt>
                <c:pt idx="6">
                  <c:v>12525</c:v>
                </c:pt>
                <c:pt idx="7">
                  <c:v>16960</c:v>
                </c:pt>
                <c:pt idx="8">
                  <c:v>22517</c:v>
                </c:pt>
                <c:pt idx="9">
                  <c:v>28371</c:v>
                </c:pt>
                <c:pt idx="10">
                  <c:v>35133</c:v>
                </c:pt>
                <c:pt idx="11">
                  <c:v>42287</c:v>
                </c:pt>
                <c:pt idx="12">
                  <c:v>43949</c:v>
                </c:pt>
                <c:pt idx="13">
                  <c:v>44424</c:v>
                </c:pt>
                <c:pt idx="14">
                  <c:v>51593</c:v>
                </c:pt>
                <c:pt idx="15">
                  <c:v>63644</c:v>
                </c:pt>
                <c:pt idx="16">
                  <c:v>75156</c:v>
                </c:pt>
                <c:pt idx="17">
                  <c:v>87059</c:v>
                </c:pt>
                <c:pt idx="18">
                  <c:v>101177</c:v>
                </c:pt>
                <c:pt idx="19">
                  <c:v>104035</c:v>
                </c:pt>
                <c:pt idx="20">
                  <c:v>105828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773152"/>
        <c:axId val="150773544"/>
      </c:lineChart>
      <c:dateAx>
        <c:axId val="15077315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773544"/>
        <c:crosses val="autoZero"/>
        <c:auto val="1"/>
        <c:lblOffset val="100"/>
        <c:baseTimeUnit val="days"/>
      </c:dateAx>
      <c:valAx>
        <c:axId val="150773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773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NA!$J$4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NA!$A$5:$A$32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NA!$J$5:$J$32</c:f>
              <c:numCache>
                <c:formatCode>0.0</c:formatCode>
                <c:ptCount val="28"/>
                <c:pt idx="0">
                  <c:v>1.5000045000135001</c:v>
                </c:pt>
                <c:pt idx="1">
                  <c:v>2.8333418333588334</c:v>
                </c:pt>
                <c:pt idx="2">
                  <c:v>25.15007545022635</c:v>
                </c:pt>
                <c:pt idx="3">
                  <c:v>95.566953367526779</c:v>
                </c:pt>
                <c:pt idx="4">
                  <c:v>174.53385693490412</c:v>
                </c:pt>
                <c:pt idx="5">
                  <c:v>202.55060765182296</c:v>
                </c:pt>
                <c:pt idx="6">
                  <c:v>208.75062625187874</c:v>
                </c:pt>
                <c:pt idx="7">
                  <c:v>282.66751466921068</c:v>
                </c:pt>
                <c:pt idx="8">
                  <c:v>375.28445918671093</c:v>
                </c:pt>
                <c:pt idx="9">
                  <c:v>472.85141855425564</c:v>
                </c:pt>
                <c:pt idx="10">
                  <c:v>585.55175665526997</c:v>
                </c:pt>
                <c:pt idx="11">
                  <c:v>704.7854476896764</c:v>
                </c:pt>
                <c:pt idx="12">
                  <c:v>732.48553078992575</c:v>
                </c:pt>
                <c:pt idx="13">
                  <c:v>740.40222120666363</c:v>
                </c:pt>
                <c:pt idx="14">
                  <c:v>859.88591299107236</c:v>
                </c:pt>
                <c:pt idx="15">
                  <c:v>1060.7365155428799</c:v>
                </c:pt>
                <c:pt idx="16">
                  <c:v>1252.6037578112735</c:v>
                </c:pt>
                <c:pt idx="17">
                  <c:v>1450.9876862963922</c:v>
                </c:pt>
                <c:pt idx="18">
                  <c:v>1686.2883921985099</c:v>
                </c:pt>
                <c:pt idx="19">
                  <c:v>1733.921868432272</c:v>
                </c:pt>
                <c:pt idx="20">
                  <c:v>1763.8052914158743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NA!$K$4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NA!$A$5:$A$32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NA!$K$5:$K$32</c:f>
              <c:numCache>
                <c:formatCode>0.0</c:formatCode>
                <c:ptCount val="28"/>
                <c:pt idx="0">
                  <c:v>3.3652382850446565</c:v>
                </c:pt>
                <c:pt idx="1">
                  <c:v>6.3565612050843514</c:v>
                </c:pt>
                <c:pt idx="2">
                  <c:v>56.423828579248742</c:v>
                </c:pt>
                <c:pt idx="3">
                  <c:v>214.40307029384513</c:v>
                </c:pt>
                <c:pt idx="4">
                  <c:v>391.56417023319608</c:v>
                </c:pt>
                <c:pt idx="5">
                  <c:v>454.41934309053016</c:v>
                </c:pt>
                <c:pt idx="6">
                  <c:v>468.3289946687147</c:v>
                </c:pt>
                <c:pt idx="7">
                  <c:v>634.16045904841531</c:v>
                </c:pt>
                <c:pt idx="8">
                  <c:v>841.94522738167257</c:v>
                </c:pt>
                <c:pt idx="9">
                  <c:v>1060.8352820555772</c:v>
                </c:pt>
                <c:pt idx="10">
                  <c:v>1313.6768518719325</c:v>
                </c:pt>
                <c:pt idx="11">
                  <c:v>1581.1759039964822</c:v>
                </c:pt>
                <c:pt idx="12">
                  <c:v>1643.3206376603068</c:v>
                </c:pt>
                <c:pt idx="13">
                  <c:v>1661.0816174980425</c:v>
                </c:pt>
                <c:pt idx="14">
                  <c:v>1929.1415426700996</c:v>
                </c:pt>
                <c:pt idx="15">
                  <c:v>2379.7469490375793</c:v>
                </c:pt>
                <c:pt idx="16">
                  <c:v>2810.1983172312912</c:v>
                </c:pt>
                <c:pt idx="17">
                  <c:v>3255.2697761966974</c:v>
                </c:pt>
                <c:pt idx="18">
                  <c:v>3783.1634885107028</c:v>
                </c:pt>
                <c:pt idx="19">
                  <c:v>3890.0284998291208</c:v>
                </c:pt>
                <c:pt idx="20">
                  <c:v>3957.0715247745102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NA!$L$4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NA!$A$5:$A$32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NA!$L$5:$L$32</c:f>
              <c:numCache>
                <c:formatCode>0.0</c:formatCode>
                <c:ptCount val="28"/>
                <c:pt idx="0">
                  <c:v>0.68218175368463418</c:v>
                </c:pt>
                <c:pt idx="1">
                  <c:v>2.1147634364223662</c:v>
                </c:pt>
                <c:pt idx="2">
                  <c:v>8.5272719210579275</c:v>
                </c:pt>
                <c:pt idx="3">
                  <c:v>84.113010229315393</c:v>
                </c:pt>
                <c:pt idx="4">
                  <c:v>162.15460285083756</c:v>
                </c:pt>
                <c:pt idx="5">
                  <c:v>186.09918240516822</c:v>
                </c:pt>
                <c:pt idx="6">
                  <c:v>195.85438148285849</c:v>
                </c:pt>
                <c:pt idx="7">
                  <c:v>240.67372269993893</c:v>
                </c:pt>
                <c:pt idx="8">
                  <c:v>352.75618483032434</c:v>
                </c:pt>
                <c:pt idx="9">
                  <c:v>472.34264625124069</c:v>
                </c:pt>
                <c:pt idx="10">
                  <c:v>615.12328729743467</c:v>
                </c:pt>
                <c:pt idx="11">
                  <c:v>750.53636540383457</c:v>
                </c:pt>
                <c:pt idx="12">
                  <c:v>781.23454431964308</c:v>
                </c:pt>
                <c:pt idx="13">
                  <c:v>799.72166984449666</c:v>
                </c:pt>
                <c:pt idx="14">
                  <c:v>860.36762774706062</c:v>
                </c:pt>
                <c:pt idx="15">
                  <c:v>1084.8054247093053</c:v>
                </c:pt>
                <c:pt idx="16">
                  <c:v>1324.0465657265065</c:v>
                </c:pt>
                <c:pt idx="17">
                  <c:v>1614.3831200946868</c:v>
                </c:pt>
                <c:pt idx="18">
                  <c:v>1933.3030899422533</c:v>
                </c:pt>
                <c:pt idx="19">
                  <c:v>1972.8014134805937</c:v>
                </c:pt>
                <c:pt idx="20">
                  <c:v>2031.741916998946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774328"/>
        <c:axId val="150774720"/>
      </c:lineChart>
      <c:dateAx>
        <c:axId val="15077432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774720"/>
        <c:crosses val="autoZero"/>
        <c:auto val="1"/>
        <c:lblOffset val="100"/>
        <c:baseTimeUnit val="days"/>
      </c:dateAx>
      <c:valAx>
        <c:axId val="150774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774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NORM!$G$4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NORM!$A$5:$A$32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NORM!$G$5:$G$32</c:f>
              <c:numCache>
                <c:formatCode>General</c:formatCode>
                <c:ptCount val="28"/>
                <c:pt idx="0">
                  <c:v>0</c:v>
                </c:pt>
                <c:pt idx="1">
                  <c:v>33</c:v>
                </c:pt>
                <c:pt idx="2">
                  <c:v>337</c:v>
                </c:pt>
                <c:pt idx="3">
                  <c:v>793</c:v>
                </c:pt>
                <c:pt idx="4">
                  <c:v>1539</c:v>
                </c:pt>
                <c:pt idx="5">
                  <c:v>1876</c:v>
                </c:pt>
                <c:pt idx="6">
                  <c:v>1876</c:v>
                </c:pt>
                <c:pt idx="7">
                  <c:v>2560</c:v>
                </c:pt>
                <c:pt idx="8">
                  <c:v>3503</c:v>
                </c:pt>
                <c:pt idx="9">
                  <c:v>4521</c:v>
                </c:pt>
                <c:pt idx="10">
                  <c:v>6822</c:v>
                </c:pt>
                <c:pt idx="11">
                  <c:v>8902</c:v>
                </c:pt>
                <c:pt idx="12">
                  <c:v>9158</c:v>
                </c:pt>
                <c:pt idx="13">
                  <c:v>9158</c:v>
                </c:pt>
                <c:pt idx="14">
                  <c:v>9841</c:v>
                </c:pt>
                <c:pt idx="15">
                  <c:v>10317</c:v>
                </c:pt>
                <c:pt idx="16">
                  <c:v>10712</c:v>
                </c:pt>
                <c:pt idx="17">
                  <c:v>11199</c:v>
                </c:pt>
                <c:pt idx="18">
                  <c:v>11500</c:v>
                </c:pt>
                <c:pt idx="19">
                  <c:v>11531</c:v>
                </c:pt>
                <c:pt idx="20">
                  <c:v>11720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NORM!$H$4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NORM!$A$5:$A$32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NORM!$H$5:$H$32</c:f>
              <c:numCache>
                <c:formatCode>General</c:formatCode>
                <c:ptCount val="28"/>
                <c:pt idx="0">
                  <c:v>16</c:v>
                </c:pt>
                <c:pt idx="1">
                  <c:v>228</c:v>
                </c:pt>
                <c:pt idx="2">
                  <c:v>1449</c:v>
                </c:pt>
                <c:pt idx="3">
                  <c:v>3307</c:v>
                </c:pt>
                <c:pt idx="4">
                  <c:v>5785</c:v>
                </c:pt>
                <c:pt idx="5">
                  <c:v>7035</c:v>
                </c:pt>
                <c:pt idx="6">
                  <c:v>7728</c:v>
                </c:pt>
                <c:pt idx="7">
                  <c:v>9910</c:v>
                </c:pt>
                <c:pt idx="8">
                  <c:v>12485</c:v>
                </c:pt>
                <c:pt idx="9">
                  <c:v>14984</c:v>
                </c:pt>
                <c:pt idx="10">
                  <c:v>17688</c:v>
                </c:pt>
                <c:pt idx="11">
                  <c:v>20840</c:v>
                </c:pt>
                <c:pt idx="12">
                  <c:v>21749</c:v>
                </c:pt>
                <c:pt idx="13">
                  <c:v>21992</c:v>
                </c:pt>
                <c:pt idx="14">
                  <c:v>23206</c:v>
                </c:pt>
                <c:pt idx="15">
                  <c:v>24376</c:v>
                </c:pt>
                <c:pt idx="16">
                  <c:v>25046</c:v>
                </c:pt>
                <c:pt idx="17">
                  <c:v>25632</c:v>
                </c:pt>
                <c:pt idx="18">
                  <c:v>26088</c:v>
                </c:pt>
                <c:pt idx="19">
                  <c:v>26158</c:v>
                </c:pt>
                <c:pt idx="20">
                  <c:v>26212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NORM!$I$4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NORM!$A$5:$A$32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NORM!$I$5:$I$32</c:f>
              <c:numCache>
                <c:formatCode>General</c:formatCode>
                <c:ptCount val="28"/>
                <c:pt idx="0">
                  <c:v>16</c:v>
                </c:pt>
                <c:pt idx="1">
                  <c:v>261</c:v>
                </c:pt>
                <c:pt idx="2">
                  <c:v>1786</c:v>
                </c:pt>
                <c:pt idx="3">
                  <c:v>4100</c:v>
                </c:pt>
                <c:pt idx="4">
                  <c:v>7324</c:v>
                </c:pt>
                <c:pt idx="5">
                  <c:v>8911</c:v>
                </c:pt>
                <c:pt idx="6">
                  <c:v>9604</c:v>
                </c:pt>
                <c:pt idx="7">
                  <c:v>12470</c:v>
                </c:pt>
                <c:pt idx="8">
                  <c:v>15988</c:v>
                </c:pt>
                <c:pt idx="9">
                  <c:v>19505</c:v>
                </c:pt>
                <c:pt idx="10">
                  <c:v>24510</c:v>
                </c:pt>
                <c:pt idx="11">
                  <c:v>29742</c:v>
                </c:pt>
                <c:pt idx="12">
                  <c:v>30907</c:v>
                </c:pt>
                <c:pt idx="13">
                  <c:v>31150</c:v>
                </c:pt>
                <c:pt idx="14">
                  <c:v>34436</c:v>
                </c:pt>
                <c:pt idx="15">
                  <c:v>38318</c:v>
                </c:pt>
                <c:pt idx="16">
                  <c:v>41643</c:v>
                </c:pt>
                <c:pt idx="17">
                  <c:v>45439</c:v>
                </c:pt>
                <c:pt idx="18">
                  <c:v>48683</c:v>
                </c:pt>
                <c:pt idx="19">
                  <c:v>49795</c:v>
                </c:pt>
                <c:pt idx="20">
                  <c:v>50038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775504"/>
        <c:axId val="150775896"/>
      </c:lineChart>
      <c:dateAx>
        <c:axId val="15077550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775896"/>
        <c:crosses val="autoZero"/>
        <c:auto val="1"/>
        <c:lblOffset val="100"/>
        <c:baseTimeUnit val="days"/>
      </c:dateAx>
      <c:valAx>
        <c:axId val="150775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775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NORM!$J$4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NORM!$A$5:$A$32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NORM!$J$5:$J$32</c:f>
              <c:numCache>
                <c:formatCode>0.0</c:formatCode>
                <c:ptCount val="28"/>
                <c:pt idx="0">
                  <c:v>0.48433479642803084</c:v>
                </c:pt>
                <c:pt idx="1">
                  <c:v>7.9007113667322537</c:v>
                </c:pt>
                <c:pt idx="2">
                  <c:v>54.063871651278951</c:v>
                </c:pt>
                <c:pt idx="3">
                  <c:v>124.11079158468291</c:v>
                </c:pt>
                <c:pt idx="4">
                  <c:v>221.70425306493112</c:v>
                </c:pt>
                <c:pt idx="5">
                  <c:v>269.74421068563646</c:v>
                </c:pt>
                <c:pt idx="6">
                  <c:v>290.72196155592553</c:v>
                </c:pt>
                <c:pt idx="7">
                  <c:v>377.47843196609654</c:v>
                </c:pt>
                <c:pt idx="8">
                  <c:v>483.97154533070989</c:v>
                </c:pt>
                <c:pt idx="9">
                  <c:v>590.43438777054644</c:v>
                </c:pt>
                <c:pt idx="10">
                  <c:v>741.9403662781898</c:v>
                </c:pt>
                <c:pt idx="11">
                  <c:v>900.3178447101559</c:v>
                </c:pt>
                <c:pt idx="12">
                  <c:v>935.58347207507177</c:v>
                </c:pt>
                <c:pt idx="13">
                  <c:v>942.93930679582252</c:v>
                </c:pt>
                <c:pt idx="14">
                  <c:v>1042.4095656122295</c:v>
                </c:pt>
                <c:pt idx="15">
                  <c:v>1159.9212955955804</c:v>
                </c:pt>
                <c:pt idx="16">
                  <c:v>1260.5721204782806</c:v>
                </c:pt>
                <c:pt idx="17">
                  <c:v>1375.480550930831</c:v>
                </c:pt>
                <c:pt idx="18">
                  <c:v>1473.6794309066142</c:v>
                </c:pt>
                <c:pt idx="19">
                  <c:v>1507.3406992583623</c:v>
                </c:pt>
                <c:pt idx="20">
                  <c:v>1514.6965339791132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NORM!$K$4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NORM!$A$5:$A$32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NORM!$K$5:$K$32</c:f>
              <c:numCache>
                <c:formatCode>0.0</c:formatCode>
                <c:ptCount val="28"/>
                <c:pt idx="0">
                  <c:v>1.152717820441145</c:v>
                </c:pt>
                <c:pt idx="1">
                  <c:v>18.803709445946179</c:v>
                </c:pt>
                <c:pt idx="2">
                  <c:v>128.67212670674283</c:v>
                </c:pt>
                <c:pt idx="3">
                  <c:v>295.38394148804343</c:v>
                </c:pt>
                <c:pt idx="4">
                  <c:v>527.65658230693418</c:v>
                </c:pt>
                <c:pt idx="5">
                  <c:v>641.99178112194022</c:v>
                </c:pt>
                <c:pt idx="6">
                  <c:v>691.91887171979738</c:v>
                </c:pt>
                <c:pt idx="7">
                  <c:v>898.39945130631747</c:v>
                </c:pt>
                <c:pt idx="8">
                  <c:v>1151.8532820758141</c:v>
                </c:pt>
                <c:pt idx="9">
                  <c:v>1405.2350679815333</c:v>
                </c:pt>
                <c:pt idx="10">
                  <c:v>1765.8196111882792</c:v>
                </c:pt>
                <c:pt idx="11">
                  <c:v>2142.7583384725335</c:v>
                </c:pt>
                <c:pt idx="12">
                  <c:v>2226.6906047734046</c:v>
                </c:pt>
                <c:pt idx="13">
                  <c:v>2244.1975066713544</c:v>
                </c:pt>
                <c:pt idx="14">
                  <c:v>2480.9369290444547</c:v>
                </c:pt>
                <c:pt idx="15">
                  <c:v>2760.6150902289874</c:v>
                </c:pt>
                <c:pt idx="16">
                  <c:v>3000.1642622894128</c:v>
                </c:pt>
                <c:pt idx="17">
                  <c:v>3273.6465651890744</c:v>
                </c:pt>
                <c:pt idx="18">
                  <c:v>3507.3601032835168</c:v>
                </c:pt>
                <c:pt idx="19">
                  <c:v>3587.4739918041764</c:v>
                </c:pt>
                <c:pt idx="20">
                  <c:v>3604.9808937021262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NORM!$L$4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NORM!$A$5:$A$32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NORM!$L$5:$L$32</c:f>
              <c:numCache>
                <c:formatCode>0.0</c:formatCode>
                <c:ptCount val="28"/>
                <c:pt idx="0">
                  <c:v>0</c:v>
                </c:pt>
                <c:pt idx="1">
                  <c:v>4.487372126892005</c:v>
                </c:pt>
                <c:pt idx="2">
                  <c:v>45.825588083715324</c:v>
                </c:pt>
                <c:pt idx="3">
                  <c:v>107.83291201895031</c:v>
                </c:pt>
                <c:pt idx="4">
                  <c:v>209.27471828141807</c:v>
                </c:pt>
                <c:pt idx="5">
                  <c:v>255.10030636513338</c:v>
                </c:pt>
                <c:pt idx="6">
                  <c:v>255.10030636513338</c:v>
                </c:pt>
                <c:pt idx="7">
                  <c:v>348.11129226798585</c:v>
                </c:pt>
                <c:pt idx="8">
                  <c:v>476.34135031826349</c:v>
                </c:pt>
                <c:pt idx="9">
                  <c:v>614.7699813842047</c:v>
                </c:pt>
                <c:pt idx="10">
                  <c:v>927.66220150476545</c:v>
                </c:pt>
                <c:pt idx="11">
                  <c:v>1210.5026264725041</c:v>
                </c:pt>
                <c:pt idx="12">
                  <c:v>1245.3137556993026</c:v>
                </c:pt>
                <c:pt idx="13">
                  <c:v>1245.3137556993026</c:v>
                </c:pt>
                <c:pt idx="14">
                  <c:v>1338.188760628613</c:v>
                </c:pt>
                <c:pt idx="15">
                  <c:v>1402.9157040346915</c:v>
                </c:pt>
                <c:pt idx="16">
                  <c:v>1456.6281885838534</c:v>
                </c:pt>
                <c:pt idx="17">
                  <c:v>1522.8509226988961</c:v>
                </c:pt>
                <c:pt idx="18">
                  <c:v>1563.7811957350928</c:v>
                </c:pt>
                <c:pt idx="19">
                  <c:v>1567.9966059149003</c:v>
                </c:pt>
                <c:pt idx="20">
                  <c:v>1593.6970099143728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776680"/>
        <c:axId val="107682656"/>
      </c:lineChart>
      <c:dateAx>
        <c:axId val="15077668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682656"/>
        <c:crosses val="autoZero"/>
        <c:auto val="1"/>
        <c:lblOffset val="100"/>
        <c:baseTimeUnit val="days"/>
      </c:dateAx>
      <c:valAx>
        <c:axId val="107682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776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OCC!$G$4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OCC!$A$5:$A$32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OCC!$G$5:$G$32</c:f>
              <c:numCache>
                <c:formatCode>General</c:formatCode>
                <c:ptCount val="28"/>
                <c:pt idx="0">
                  <c:v>30</c:v>
                </c:pt>
                <c:pt idx="1">
                  <c:v>172</c:v>
                </c:pt>
                <c:pt idx="2">
                  <c:v>355</c:v>
                </c:pt>
                <c:pt idx="3">
                  <c:v>1536</c:v>
                </c:pt>
                <c:pt idx="4">
                  <c:v>2463</c:v>
                </c:pt>
                <c:pt idx="5">
                  <c:v>2463</c:v>
                </c:pt>
                <c:pt idx="6">
                  <c:v>2463</c:v>
                </c:pt>
                <c:pt idx="7">
                  <c:v>2818</c:v>
                </c:pt>
                <c:pt idx="8">
                  <c:v>4146</c:v>
                </c:pt>
                <c:pt idx="9">
                  <c:v>5619</c:v>
                </c:pt>
                <c:pt idx="10">
                  <c:v>8143</c:v>
                </c:pt>
                <c:pt idx="11">
                  <c:v>10017</c:v>
                </c:pt>
                <c:pt idx="12">
                  <c:v>10147</c:v>
                </c:pt>
                <c:pt idx="13">
                  <c:v>10205</c:v>
                </c:pt>
                <c:pt idx="14">
                  <c:v>10476</c:v>
                </c:pt>
                <c:pt idx="15">
                  <c:v>11383</c:v>
                </c:pt>
                <c:pt idx="16">
                  <c:v>15326</c:v>
                </c:pt>
                <c:pt idx="17">
                  <c:v>20337</c:v>
                </c:pt>
                <c:pt idx="18">
                  <c:v>22920</c:v>
                </c:pt>
                <c:pt idx="19">
                  <c:v>23022</c:v>
                </c:pt>
                <c:pt idx="20">
                  <c:v>23037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OCC!$H$4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OCC!$A$5:$A$32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OCC!$H$5:$H$32</c:f>
              <c:numCache>
                <c:formatCode>General</c:formatCode>
                <c:ptCount val="28"/>
                <c:pt idx="0">
                  <c:v>21</c:v>
                </c:pt>
                <c:pt idx="1">
                  <c:v>337</c:v>
                </c:pt>
                <c:pt idx="2">
                  <c:v>775</c:v>
                </c:pt>
                <c:pt idx="3">
                  <c:v>2152</c:v>
                </c:pt>
                <c:pt idx="4">
                  <c:v>4691</c:v>
                </c:pt>
                <c:pt idx="5">
                  <c:v>6202</c:v>
                </c:pt>
                <c:pt idx="6">
                  <c:v>6852</c:v>
                </c:pt>
                <c:pt idx="7">
                  <c:v>9764</c:v>
                </c:pt>
                <c:pt idx="8">
                  <c:v>13699</c:v>
                </c:pt>
                <c:pt idx="9">
                  <c:v>18210</c:v>
                </c:pt>
                <c:pt idx="10">
                  <c:v>23754</c:v>
                </c:pt>
                <c:pt idx="11">
                  <c:v>29261</c:v>
                </c:pt>
                <c:pt idx="12">
                  <c:v>31390</c:v>
                </c:pt>
                <c:pt idx="13">
                  <c:v>32082</c:v>
                </c:pt>
                <c:pt idx="14">
                  <c:v>35317</c:v>
                </c:pt>
                <c:pt idx="15">
                  <c:v>37943</c:v>
                </c:pt>
                <c:pt idx="16">
                  <c:v>41272</c:v>
                </c:pt>
                <c:pt idx="17">
                  <c:v>45148</c:v>
                </c:pt>
                <c:pt idx="18">
                  <c:v>49439</c:v>
                </c:pt>
                <c:pt idx="19">
                  <c:v>50264</c:v>
                </c:pt>
                <c:pt idx="20">
                  <c:v>50373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OCC!$I$4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OCC!$A$5:$A$32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OCC!$I$5:$I$32</c:f>
              <c:numCache>
                <c:formatCode>General</c:formatCode>
                <c:ptCount val="28"/>
                <c:pt idx="0">
                  <c:v>51</c:v>
                </c:pt>
                <c:pt idx="1">
                  <c:v>509</c:v>
                </c:pt>
                <c:pt idx="2">
                  <c:v>1130</c:v>
                </c:pt>
                <c:pt idx="3">
                  <c:v>3688</c:v>
                </c:pt>
                <c:pt idx="4">
                  <c:v>7154</c:v>
                </c:pt>
                <c:pt idx="5">
                  <c:v>8665</c:v>
                </c:pt>
                <c:pt idx="6">
                  <c:v>9315</c:v>
                </c:pt>
                <c:pt idx="7">
                  <c:v>12582</c:v>
                </c:pt>
                <c:pt idx="8">
                  <c:v>17845</c:v>
                </c:pt>
                <c:pt idx="9">
                  <c:v>23829</c:v>
                </c:pt>
                <c:pt idx="10">
                  <c:v>31897</c:v>
                </c:pt>
                <c:pt idx="11">
                  <c:v>39278</c:v>
                </c:pt>
                <c:pt idx="12">
                  <c:v>41537</c:v>
                </c:pt>
                <c:pt idx="13">
                  <c:v>42287</c:v>
                </c:pt>
                <c:pt idx="14">
                  <c:v>49019</c:v>
                </c:pt>
                <c:pt idx="15">
                  <c:v>57247</c:v>
                </c:pt>
                <c:pt idx="16">
                  <c:v>69616</c:v>
                </c:pt>
                <c:pt idx="17">
                  <c:v>84201</c:v>
                </c:pt>
                <c:pt idx="18">
                  <c:v>96615</c:v>
                </c:pt>
                <c:pt idx="19">
                  <c:v>100080</c:v>
                </c:pt>
                <c:pt idx="20">
                  <c:v>101316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683440"/>
        <c:axId val="107683832"/>
      </c:lineChart>
      <c:dateAx>
        <c:axId val="10768344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683832"/>
        <c:crosses val="autoZero"/>
        <c:auto val="1"/>
        <c:lblOffset val="100"/>
        <c:baseTimeUnit val="days"/>
      </c:dateAx>
      <c:valAx>
        <c:axId val="107683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683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OCC!$J$4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OCC!$A$5:$A$32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OCC!$J$5:$J$32</c:f>
              <c:numCache>
                <c:formatCode>0.0</c:formatCode>
                <c:ptCount val="28"/>
                <c:pt idx="0">
                  <c:v>0.86078012333797715</c:v>
                </c:pt>
                <c:pt idx="1">
                  <c:v>8.5909231917456932</c:v>
                </c:pt>
                <c:pt idx="2">
                  <c:v>19.07218704650812</c:v>
                </c:pt>
                <c:pt idx="3">
                  <c:v>62.246217546479599</c:v>
                </c:pt>
                <c:pt idx="4">
                  <c:v>120.74550985019388</c:v>
                </c:pt>
                <c:pt idx="5">
                  <c:v>146.24823075928569</c:v>
                </c:pt>
                <c:pt idx="6">
                  <c:v>157.21895782143639</c:v>
                </c:pt>
                <c:pt idx="7">
                  <c:v>212.35951983996915</c:v>
                </c:pt>
                <c:pt idx="8">
                  <c:v>301.1886529601216</c:v>
                </c:pt>
                <c:pt idx="9">
                  <c:v>402.1868540984442</c:v>
                </c:pt>
                <c:pt idx="10">
                  <c:v>538.35889400218537</c:v>
                </c:pt>
                <c:pt idx="11">
                  <c:v>662.93571930331495</c:v>
                </c:pt>
                <c:pt idx="12">
                  <c:v>701.06321535469715</c:v>
                </c:pt>
                <c:pt idx="13">
                  <c:v>713.72174658025563</c:v>
                </c:pt>
                <c:pt idx="14">
                  <c:v>827.3447228608685</c:v>
                </c:pt>
                <c:pt idx="15">
                  <c:v>966.21724942606227</c:v>
                </c:pt>
                <c:pt idx="16">
                  <c:v>1174.9817463979728</c:v>
                </c:pt>
                <c:pt idx="17">
                  <c:v>1421.1479836310002</c:v>
                </c:pt>
                <c:pt idx="18">
                  <c:v>1630.6719924764443</c:v>
                </c:pt>
                <c:pt idx="19">
                  <c:v>1689.1544067385244</c:v>
                </c:pt>
                <c:pt idx="20">
                  <c:v>1710.0156661982446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OCC!$K$4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OCC!$A$5:$A$32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OCC!$K$5:$K$32</c:f>
              <c:numCache>
                <c:formatCode>0.0</c:formatCode>
                <c:ptCount val="28"/>
                <c:pt idx="0">
                  <c:v>2.0126886204953265</c:v>
                </c:pt>
                <c:pt idx="1">
                  <c:v>20.087421722198457</c:v>
                </c:pt>
                <c:pt idx="2">
                  <c:v>44.594865512935669</c:v>
                </c:pt>
                <c:pt idx="3">
                  <c:v>145.54501239974047</c:v>
                </c:pt>
                <c:pt idx="4">
                  <c:v>282.32890962791305</c:v>
                </c:pt>
                <c:pt idx="5">
                  <c:v>341.9597430704315</c:v>
                </c:pt>
                <c:pt idx="6">
                  <c:v>367.61165686105818</c:v>
                </c:pt>
                <c:pt idx="7">
                  <c:v>496.54212202102354</c:v>
                </c:pt>
                <c:pt idx="8">
                  <c:v>704.24369475959031</c:v>
                </c:pt>
                <c:pt idx="9">
                  <c:v>940.39915956437528</c:v>
                </c:pt>
                <c:pt idx="10">
                  <c:v>1258.7986064301849</c:v>
                </c:pt>
                <c:pt idx="11">
                  <c:v>1550.08595364344</c:v>
                </c:pt>
                <c:pt idx="12">
                  <c:v>1639.2362201865565</c:v>
                </c:pt>
                <c:pt idx="13">
                  <c:v>1668.8345822526642</c:v>
                </c:pt>
                <c:pt idx="14">
                  <c:v>1934.5094801580474</c:v>
                </c:pt>
                <c:pt idx="15">
                  <c:v>2259.2232442646268</c:v>
                </c:pt>
                <c:pt idx="16">
                  <c:v>2747.3594314588759</c:v>
                </c:pt>
                <c:pt idx="17">
                  <c:v>3322.9489124377842</c:v>
                </c:pt>
                <c:pt idx="18">
                  <c:v>3812.8610013559996</c:v>
                </c:pt>
                <c:pt idx="19">
                  <c:v>3949.6054341014174</c:v>
                </c:pt>
                <c:pt idx="20">
                  <c:v>3998.3835347863628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OCC!$L$4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OCC!$A$5:$A$32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OCC!$L$5:$L$32</c:f>
              <c:numCache>
                <c:formatCode>0.0</c:formatCode>
                <c:ptCount val="28"/>
                <c:pt idx="0">
                  <c:v>2.191534249297248</c:v>
                </c:pt>
                <c:pt idx="1">
                  <c:v>12.564796362637555</c:v>
                </c:pt>
                <c:pt idx="2">
                  <c:v>25.933155283350768</c:v>
                </c:pt>
                <c:pt idx="3">
                  <c:v>112.2065535640191</c:v>
                </c:pt>
                <c:pt idx="4">
                  <c:v>179.92496186730406</c:v>
                </c:pt>
                <c:pt idx="5">
                  <c:v>179.92496186730406</c:v>
                </c:pt>
                <c:pt idx="6">
                  <c:v>179.92496186730406</c:v>
                </c:pt>
                <c:pt idx="7">
                  <c:v>205.85811715065483</c:v>
                </c:pt>
                <c:pt idx="8">
                  <c:v>302.87003325287969</c:v>
                </c:pt>
                <c:pt idx="9">
                  <c:v>410.47436489337457</c:v>
                </c:pt>
                <c:pt idx="10">
                  <c:v>594.85544640091632</c:v>
                </c:pt>
                <c:pt idx="11">
                  <c:v>731.75328584035117</c:v>
                </c:pt>
                <c:pt idx="12">
                  <c:v>741.24993425397247</c:v>
                </c:pt>
                <c:pt idx="13">
                  <c:v>745.4869004692805</c:v>
                </c:pt>
                <c:pt idx="14">
                  <c:v>765.283759854599</c:v>
                </c:pt>
                <c:pt idx="15">
                  <c:v>831.5411453250191</c:v>
                </c:pt>
                <c:pt idx="16">
                  <c:v>1119.5817968243207</c:v>
                </c:pt>
                <c:pt idx="17">
                  <c:v>1485.6410675986044</c:v>
                </c:pt>
                <c:pt idx="18">
                  <c:v>1674.3321664630976</c:v>
                </c:pt>
                <c:pt idx="19">
                  <c:v>1681.783382910708</c:v>
                </c:pt>
                <c:pt idx="20">
                  <c:v>1682.8791500353568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684616"/>
        <c:axId val="107685008"/>
      </c:lineChart>
      <c:dateAx>
        <c:axId val="10768461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685008"/>
        <c:crosses val="autoZero"/>
        <c:auto val="1"/>
        <c:lblOffset val="100"/>
        <c:baseTimeUnit val="days"/>
      </c:dateAx>
      <c:valAx>
        <c:axId val="107685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6846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PDL!$G$4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PDL!$A$5:$A$32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PDL!$G$5:$G$32</c:f>
              <c:numCache>
                <c:formatCode>General</c:formatCode>
                <c:ptCount val="28"/>
                <c:pt idx="0">
                  <c:v>5</c:v>
                </c:pt>
                <c:pt idx="1">
                  <c:v>110</c:v>
                </c:pt>
                <c:pt idx="2">
                  <c:v>295</c:v>
                </c:pt>
                <c:pt idx="3">
                  <c:v>520</c:v>
                </c:pt>
                <c:pt idx="4">
                  <c:v>937</c:v>
                </c:pt>
                <c:pt idx="5">
                  <c:v>952</c:v>
                </c:pt>
                <c:pt idx="6">
                  <c:v>952</c:v>
                </c:pt>
                <c:pt idx="7">
                  <c:v>1053</c:v>
                </c:pt>
                <c:pt idx="8">
                  <c:v>1851</c:v>
                </c:pt>
                <c:pt idx="9">
                  <c:v>2403</c:v>
                </c:pt>
                <c:pt idx="10">
                  <c:v>2958</c:v>
                </c:pt>
                <c:pt idx="11">
                  <c:v>3481</c:v>
                </c:pt>
                <c:pt idx="12">
                  <c:v>3513</c:v>
                </c:pt>
                <c:pt idx="13">
                  <c:v>3513</c:v>
                </c:pt>
                <c:pt idx="14">
                  <c:v>3623</c:v>
                </c:pt>
                <c:pt idx="15">
                  <c:v>5338</c:v>
                </c:pt>
                <c:pt idx="16">
                  <c:v>7991</c:v>
                </c:pt>
                <c:pt idx="17">
                  <c:v>10958</c:v>
                </c:pt>
                <c:pt idx="18">
                  <c:v>15555</c:v>
                </c:pt>
                <c:pt idx="19">
                  <c:v>15555</c:v>
                </c:pt>
                <c:pt idx="20">
                  <c:v>15555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PDL!$H$4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PDL!$A$5:$A$32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PDL!$H$5:$H$32</c:f>
              <c:numCache>
                <c:formatCode>General</c:formatCode>
                <c:ptCount val="28"/>
                <c:pt idx="0">
                  <c:v>35</c:v>
                </c:pt>
                <c:pt idx="1">
                  <c:v>94</c:v>
                </c:pt>
                <c:pt idx="2">
                  <c:v>336</c:v>
                </c:pt>
                <c:pt idx="3">
                  <c:v>1115</c:v>
                </c:pt>
                <c:pt idx="4">
                  <c:v>2352</c:v>
                </c:pt>
                <c:pt idx="5">
                  <c:v>3539</c:v>
                </c:pt>
                <c:pt idx="6">
                  <c:v>4170</c:v>
                </c:pt>
                <c:pt idx="7">
                  <c:v>5832</c:v>
                </c:pt>
                <c:pt idx="8">
                  <c:v>8025</c:v>
                </c:pt>
                <c:pt idx="9">
                  <c:v>10197</c:v>
                </c:pt>
                <c:pt idx="10">
                  <c:v>12368</c:v>
                </c:pt>
                <c:pt idx="11">
                  <c:v>14299</c:v>
                </c:pt>
                <c:pt idx="12">
                  <c:v>14958</c:v>
                </c:pt>
                <c:pt idx="13">
                  <c:v>15320</c:v>
                </c:pt>
                <c:pt idx="14">
                  <c:v>16455</c:v>
                </c:pt>
                <c:pt idx="15">
                  <c:v>18418</c:v>
                </c:pt>
                <c:pt idx="16">
                  <c:v>19821</c:v>
                </c:pt>
                <c:pt idx="17">
                  <c:v>21535</c:v>
                </c:pt>
                <c:pt idx="18">
                  <c:v>23920</c:v>
                </c:pt>
                <c:pt idx="19">
                  <c:v>24413</c:v>
                </c:pt>
                <c:pt idx="20">
                  <c:v>24613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PDL!$I$4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PDL!$A$5:$A$32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PDL!$I$5:$I$32</c:f>
              <c:numCache>
                <c:formatCode>General</c:formatCode>
                <c:ptCount val="28"/>
                <c:pt idx="0">
                  <c:v>40</c:v>
                </c:pt>
                <c:pt idx="1">
                  <c:v>204</c:v>
                </c:pt>
                <c:pt idx="2">
                  <c:v>631</c:v>
                </c:pt>
                <c:pt idx="3">
                  <c:v>1635</c:v>
                </c:pt>
                <c:pt idx="4">
                  <c:v>3289</c:v>
                </c:pt>
                <c:pt idx="5">
                  <c:v>4491</c:v>
                </c:pt>
                <c:pt idx="6">
                  <c:v>5122</c:v>
                </c:pt>
                <c:pt idx="7">
                  <c:v>6885</c:v>
                </c:pt>
                <c:pt idx="8">
                  <c:v>9876</c:v>
                </c:pt>
                <c:pt idx="9">
                  <c:v>12600</c:v>
                </c:pt>
                <c:pt idx="10">
                  <c:v>15326</c:v>
                </c:pt>
                <c:pt idx="11">
                  <c:v>17780</c:v>
                </c:pt>
                <c:pt idx="12">
                  <c:v>18471</c:v>
                </c:pt>
                <c:pt idx="13">
                  <c:v>18833</c:v>
                </c:pt>
                <c:pt idx="14">
                  <c:v>20559</c:v>
                </c:pt>
                <c:pt idx="15">
                  <c:v>25034</c:v>
                </c:pt>
                <c:pt idx="16">
                  <c:v>30866</c:v>
                </c:pt>
                <c:pt idx="17">
                  <c:v>37692</c:v>
                </c:pt>
                <c:pt idx="18">
                  <c:v>47215</c:v>
                </c:pt>
                <c:pt idx="19">
                  <c:v>50479</c:v>
                </c:pt>
                <c:pt idx="20">
                  <c:v>52378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685792"/>
        <c:axId val="107686184"/>
      </c:lineChart>
      <c:dateAx>
        <c:axId val="10768579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686184"/>
        <c:crosses val="autoZero"/>
        <c:auto val="1"/>
        <c:lblOffset val="100"/>
        <c:baseTimeUnit val="days"/>
      </c:dateAx>
      <c:valAx>
        <c:axId val="107686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6857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PDL!$J$4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PDL!$A$5:$A$32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PDL!$J$5:$J$32</c:f>
              <c:numCache>
                <c:formatCode>0.0</c:formatCode>
                <c:ptCount val="28"/>
                <c:pt idx="0">
                  <c:v>1.0521340303019862</c:v>
                </c:pt>
                <c:pt idx="1">
                  <c:v>5.3658835545401296</c:v>
                </c:pt>
                <c:pt idx="2">
                  <c:v>16.59741432801383</c:v>
                </c:pt>
                <c:pt idx="3">
                  <c:v>43.005978488593684</c:v>
                </c:pt>
                <c:pt idx="4">
                  <c:v>86.511720641580823</c:v>
                </c:pt>
                <c:pt idx="5">
                  <c:v>118.1283482521555</c:v>
                </c:pt>
                <c:pt idx="6">
                  <c:v>134.72576258016932</c:v>
                </c:pt>
                <c:pt idx="7">
                  <c:v>181.09856996572935</c:v>
                </c:pt>
                <c:pt idx="8">
                  <c:v>259.77189208156034</c:v>
                </c:pt>
                <c:pt idx="9">
                  <c:v>331.42221954512564</c:v>
                </c:pt>
                <c:pt idx="10">
                  <c:v>403.12515371020595</c:v>
                </c:pt>
                <c:pt idx="11">
                  <c:v>467.67357646923278</c:v>
                </c:pt>
                <c:pt idx="12">
                  <c:v>485.84919184269961</c:v>
                </c:pt>
                <c:pt idx="13">
                  <c:v>495.37100481693261</c:v>
                </c:pt>
                <c:pt idx="14">
                  <c:v>540.77058822446327</c:v>
                </c:pt>
                <c:pt idx="15">
                  <c:v>658.47808286449799</c:v>
                </c:pt>
                <c:pt idx="16">
                  <c:v>811.87922448252766</c:v>
                </c:pt>
                <c:pt idx="17">
                  <c:v>991.42589675356146</c:v>
                </c:pt>
                <c:pt idx="18">
                  <c:v>1241.9127060177068</c:v>
                </c:pt>
                <c:pt idx="19">
                  <c:v>1327.7668428903489</c:v>
                </c:pt>
                <c:pt idx="20">
                  <c:v>1377.7169059789358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PDL!$K$4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PDL!$A$5:$A$32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PDL!$K$5:$K$32</c:f>
              <c:numCache>
                <c:formatCode>0.0</c:formatCode>
                <c:ptCount val="28"/>
                <c:pt idx="0">
                  <c:v>2.6190574405130209</c:v>
                </c:pt>
                <c:pt idx="1">
                  <c:v>13.357192946616406</c:v>
                </c:pt>
                <c:pt idx="2">
                  <c:v>41.315631124092903</c:v>
                </c:pt>
                <c:pt idx="3">
                  <c:v>107.05397288096974</c:v>
                </c:pt>
                <c:pt idx="4">
                  <c:v>215.35199804618316</c:v>
                </c:pt>
                <c:pt idx="5">
                  <c:v>294.05467413359941</c:v>
                </c:pt>
                <c:pt idx="6">
                  <c:v>335.37030525769234</c:v>
                </c:pt>
                <c:pt idx="7">
                  <c:v>450.80526194830372</c:v>
                </c:pt>
                <c:pt idx="8">
                  <c:v>646.64528206266493</c:v>
                </c:pt>
                <c:pt idx="9">
                  <c:v>825.00309376160158</c:v>
                </c:pt>
                <c:pt idx="10">
                  <c:v>1003.491858332564</c:v>
                </c:pt>
                <c:pt idx="11">
                  <c:v>1164.1710323080379</c:v>
                </c:pt>
                <c:pt idx="12">
                  <c:v>1209.4152495929002</c:v>
                </c:pt>
                <c:pt idx="13">
                  <c:v>1233.1177194295431</c:v>
                </c:pt>
                <c:pt idx="14">
                  <c:v>1346.13004798768</c:v>
                </c:pt>
                <c:pt idx="15">
                  <c:v>1639.1370991450742</c:v>
                </c:pt>
                <c:pt idx="16">
                  <c:v>2020.9956739718725</c:v>
                </c:pt>
                <c:pt idx="17">
                  <c:v>2467.9378261954198</c:v>
                </c:pt>
                <c:pt idx="18">
                  <c:v>3091.4699263455573</c:v>
                </c:pt>
                <c:pt idx="19">
                  <c:v>3305.1850134914198</c:v>
                </c:pt>
                <c:pt idx="20">
                  <c:v>3429.5247654797754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PDL!$L$4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PDL!$A$5:$A$32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PDL!$L$5:$L$32</c:f>
              <c:numCache>
                <c:formatCode>0.0</c:formatCode>
                <c:ptCount val="28"/>
                <c:pt idx="0">
                  <c:v>0.61749511870108664</c:v>
                </c:pt>
                <c:pt idx="1">
                  <c:v>13.584892611423907</c:v>
                </c:pt>
                <c:pt idx="2">
                  <c:v>36.432212003364114</c:v>
                </c:pt>
                <c:pt idx="3">
                  <c:v>64.219492344913007</c:v>
                </c:pt>
                <c:pt idx="4">
                  <c:v>115.71858524458364</c:v>
                </c:pt>
                <c:pt idx="5">
                  <c:v>117.57107060068689</c:v>
                </c:pt>
                <c:pt idx="6">
                  <c:v>117.57107060068689</c:v>
                </c:pt>
                <c:pt idx="7">
                  <c:v>130.04447199844884</c:v>
                </c:pt>
                <c:pt idx="8">
                  <c:v>228.59669294314227</c:v>
                </c:pt>
                <c:pt idx="9">
                  <c:v>296.76815404774226</c:v>
                </c:pt>
                <c:pt idx="10">
                  <c:v>365.3101122235629</c:v>
                </c:pt>
                <c:pt idx="11">
                  <c:v>429.90010163969652</c:v>
                </c:pt>
                <c:pt idx="12">
                  <c:v>433.85207039938348</c:v>
                </c:pt>
                <c:pt idx="13">
                  <c:v>433.85207039938348</c:v>
                </c:pt>
                <c:pt idx="14">
                  <c:v>447.4369630108074</c:v>
                </c:pt>
                <c:pt idx="15">
                  <c:v>659.2377887252801</c:v>
                </c:pt>
                <c:pt idx="16">
                  <c:v>986.88069870807669</c:v>
                </c:pt>
                <c:pt idx="17">
                  <c:v>1353.3023021453016</c:v>
                </c:pt>
                <c:pt idx="18">
                  <c:v>1921.0273142790807</c:v>
                </c:pt>
                <c:pt idx="19">
                  <c:v>1921.0273142790807</c:v>
                </c:pt>
                <c:pt idx="20">
                  <c:v>1921.0273142790807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508712"/>
        <c:axId val="150509104"/>
      </c:lineChart>
      <c:dateAx>
        <c:axId val="15050871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509104"/>
        <c:crosses val="autoZero"/>
        <c:auto val="1"/>
        <c:lblOffset val="100"/>
        <c:baseTimeUnit val="days"/>
      </c:dateAx>
      <c:valAx>
        <c:axId val="150509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5087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PACA!$G$4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PACA!$A$5:$A$32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PACA!$G$5:$G$32</c:f>
              <c:numCache>
                <c:formatCode>General</c:formatCode>
                <c:ptCount val="28"/>
                <c:pt idx="0">
                  <c:v>10</c:v>
                </c:pt>
                <c:pt idx="1">
                  <c:v>10</c:v>
                </c:pt>
                <c:pt idx="2">
                  <c:v>71</c:v>
                </c:pt>
                <c:pt idx="3">
                  <c:v>380</c:v>
                </c:pt>
                <c:pt idx="4">
                  <c:v>627</c:v>
                </c:pt>
                <c:pt idx="5">
                  <c:v>662</c:v>
                </c:pt>
                <c:pt idx="6">
                  <c:v>666</c:v>
                </c:pt>
                <c:pt idx="7">
                  <c:v>1243</c:v>
                </c:pt>
                <c:pt idx="8">
                  <c:v>3100</c:v>
                </c:pt>
                <c:pt idx="9">
                  <c:v>3898</c:v>
                </c:pt>
                <c:pt idx="10">
                  <c:v>5943</c:v>
                </c:pt>
                <c:pt idx="11">
                  <c:v>7260</c:v>
                </c:pt>
                <c:pt idx="12">
                  <c:v>8252</c:v>
                </c:pt>
                <c:pt idx="13">
                  <c:v>8852</c:v>
                </c:pt>
                <c:pt idx="14">
                  <c:v>9038</c:v>
                </c:pt>
                <c:pt idx="15">
                  <c:v>11286</c:v>
                </c:pt>
                <c:pt idx="16">
                  <c:v>13551</c:v>
                </c:pt>
                <c:pt idx="17">
                  <c:v>14948</c:v>
                </c:pt>
                <c:pt idx="18">
                  <c:v>16345</c:v>
                </c:pt>
                <c:pt idx="19">
                  <c:v>16399</c:v>
                </c:pt>
                <c:pt idx="20">
                  <c:v>16399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PACA!$H$4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PACA!$A$5:$A$32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PACA!$H$5:$H$32</c:f>
              <c:numCache>
                <c:formatCode>General</c:formatCode>
                <c:ptCount val="28"/>
                <c:pt idx="0">
                  <c:v>85</c:v>
                </c:pt>
                <c:pt idx="1">
                  <c:v>390</c:v>
                </c:pt>
                <c:pt idx="2">
                  <c:v>1088</c:v>
                </c:pt>
                <c:pt idx="3">
                  <c:v>2267</c:v>
                </c:pt>
                <c:pt idx="4">
                  <c:v>4065</c:v>
                </c:pt>
                <c:pt idx="5">
                  <c:v>4560</c:v>
                </c:pt>
                <c:pt idx="6">
                  <c:v>4662</c:v>
                </c:pt>
                <c:pt idx="7">
                  <c:v>6318</c:v>
                </c:pt>
                <c:pt idx="8">
                  <c:v>9502</c:v>
                </c:pt>
                <c:pt idx="9">
                  <c:v>12473</c:v>
                </c:pt>
                <c:pt idx="10">
                  <c:v>16074</c:v>
                </c:pt>
                <c:pt idx="11">
                  <c:v>19265</c:v>
                </c:pt>
                <c:pt idx="12">
                  <c:v>20116</c:v>
                </c:pt>
                <c:pt idx="13">
                  <c:v>20277</c:v>
                </c:pt>
                <c:pt idx="14">
                  <c:v>22255</c:v>
                </c:pt>
                <c:pt idx="15">
                  <c:v>24986</c:v>
                </c:pt>
                <c:pt idx="16">
                  <c:v>26974</c:v>
                </c:pt>
                <c:pt idx="17">
                  <c:v>29695</c:v>
                </c:pt>
                <c:pt idx="18">
                  <c:v>32416</c:v>
                </c:pt>
                <c:pt idx="19">
                  <c:v>33051</c:v>
                </c:pt>
                <c:pt idx="20">
                  <c:v>33061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PACA!$I$4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PACA!$A$5:$A$32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PACA!$I$5:$I$32</c:f>
              <c:numCache>
                <c:formatCode>General</c:formatCode>
                <c:ptCount val="28"/>
                <c:pt idx="0">
                  <c:v>95</c:v>
                </c:pt>
                <c:pt idx="1">
                  <c:v>400</c:v>
                </c:pt>
                <c:pt idx="2">
                  <c:v>1159</c:v>
                </c:pt>
                <c:pt idx="3">
                  <c:v>2647</c:v>
                </c:pt>
                <c:pt idx="4">
                  <c:v>4692</c:v>
                </c:pt>
                <c:pt idx="5">
                  <c:v>5222</c:v>
                </c:pt>
                <c:pt idx="6">
                  <c:v>5328</c:v>
                </c:pt>
                <c:pt idx="7">
                  <c:v>7561</c:v>
                </c:pt>
                <c:pt idx="8">
                  <c:v>12602</c:v>
                </c:pt>
                <c:pt idx="9">
                  <c:v>16371</c:v>
                </c:pt>
                <c:pt idx="10">
                  <c:v>22017</c:v>
                </c:pt>
                <c:pt idx="11">
                  <c:v>26525</c:v>
                </c:pt>
                <c:pt idx="12">
                  <c:v>28368</c:v>
                </c:pt>
                <c:pt idx="13">
                  <c:v>29129</c:v>
                </c:pt>
                <c:pt idx="14">
                  <c:v>32989</c:v>
                </c:pt>
                <c:pt idx="15">
                  <c:v>41988</c:v>
                </c:pt>
                <c:pt idx="16">
                  <c:v>47905</c:v>
                </c:pt>
                <c:pt idx="17">
                  <c:v>57713</c:v>
                </c:pt>
                <c:pt idx="18">
                  <c:v>67521</c:v>
                </c:pt>
                <c:pt idx="19">
                  <c:v>69610</c:v>
                </c:pt>
                <c:pt idx="20">
                  <c:v>70157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509888"/>
        <c:axId val="150510280"/>
      </c:lineChart>
      <c:dateAx>
        <c:axId val="15050988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510280"/>
        <c:crosses val="autoZero"/>
        <c:auto val="1"/>
        <c:lblOffset val="100"/>
        <c:baseTimeUnit val="days"/>
      </c:dateAx>
      <c:valAx>
        <c:axId val="150510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509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PACA!$J$4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PACA!$A$5:$A$32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PACA!$J$5:$J$32</c:f>
              <c:numCache>
                <c:formatCode>0.0</c:formatCode>
                <c:ptCount val="28"/>
                <c:pt idx="0">
                  <c:v>1.8790854036404017</c:v>
                </c:pt>
                <c:pt idx="1">
                  <c:v>7.9119385416437966</c:v>
                </c:pt>
                <c:pt idx="2">
                  <c:v>22.924841924412902</c:v>
                </c:pt>
                <c:pt idx="3">
                  <c:v>52.357253299327823</c:v>
                </c:pt>
                <c:pt idx="4">
                  <c:v>92.807039093481734</c:v>
                </c:pt>
                <c:pt idx="5">
                  <c:v>103.29035766115976</c:v>
                </c:pt>
                <c:pt idx="6">
                  <c:v>105.38702137469537</c:v>
                </c:pt>
                <c:pt idx="7">
                  <c:v>149.55541828342186</c:v>
                </c:pt>
                <c:pt idx="8">
                  <c:v>249.26562375448782</c:v>
                </c:pt>
                <c:pt idx="9">
                  <c:v>323.81586466312649</c:v>
                </c:pt>
                <c:pt idx="10">
                  <c:v>435.49287717842867</c:v>
                </c:pt>
                <c:pt idx="11">
                  <c:v>524.66042454275419</c:v>
                </c:pt>
                <c:pt idx="12">
                  <c:v>561.11468137337795</c:v>
                </c:pt>
                <c:pt idx="13">
                  <c:v>576.16714444885542</c:v>
                </c:pt>
                <c:pt idx="14">
                  <c:v>652.51735137571791</c:v>
                </c:pt>
                <c:pt idx="15">
                  <c:v>830.51618871634923</c:v>
                </c:pt>
                <c:pt idx="16">
                  <c:v>947.55353959361526</c:v>
                </c:pt>
                <c:pt idx="17">
                  <c:v>1141.554272634721</c:v>
                </c:pt>
                <c:pt idx="18">
                  <c:v>1335.5550056758268</c:v>
                </c:pt>
                <c:pt idx="19">
                  <c:v>1376.8751047095616</c:v>
                </c:pt>
                <c:pt idx="20">
                  <c:v>1387.6946806652595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PACA!$K$4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PACA!$A$5:$A$32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PACA!$K$5:$K$32</c:f>
              <c:numCache>
                <c:formatCode>0.0</c:formatCode>
                <c:ptCount val="28"/>
                <c:pt idx="0">
                  <c:v>4.3449586131258</c:v>
                </c:pt>
                <c:pt idx="1">
                  <c:v>18.294562581582316</c:v>
                </c:pt>
                <c:pt idx="2">
                  <c:v>53.008495080134757</c:v>
                </c:pt>
                <c:pt idx="3">
                  <c:v>121.06426788362097</c:v>
                </c:pt>
                <c:pt idx="4">
                  <c:v>214.59521908196055</c:v>
                </c:pt>
                <c:pt idx="5">
                  <c:v>238.83551450255712</c:v>
                </c:pt>
                <c:pt idx="6">
                  <c:v>243.68357358667643</c:v>
                </c:pt>
                <c:pt idx="7">
                  <c:v>345.81296919835972</c:v>
                </c:pt>
                <c:pt idx="8">
                  <c:v>576.37019413275084</c:v>
                </c:pt>
                <c:pt idx="9">
                  <c:v>748.75071005771019</c:v>
                </c:pt>
                <c:pt idx="10">
                  <c:v>1006.9784608967445</c:v>
                </c:pt>
                <c:pt idx="11">
                  <c:v>1213.1581811911772</c:v>
                </c:pt>
                <c:pt idx="12">
                  <c:v>1297.4503782858178</c:v>
                </c:pt>
                <c:pt idx="13">
                  <c:v>1332.2557835972782</c:v>
                </c:pt>
                <c:pt idx="14">
                  <c:v>1508.7983125095475</c:v>
                </c:pt>
                <c:pt idx="15">
                  <c:v>1920.3802341886956</c:v>
                </c:pt>
                <c:pt idx="16">
                  <c:v>2191.0025511767521</c:v>
                </c:pt>
                <c:pt idx="17">
                  <c:v>2639.5852256771504</c:v>
                </c:pt>
                <c:pt idx="18">
                  <c:v>3088.1679001775487</c:v>
                </c:pt>
                <c:pt idx="19">
                  <c:v>3183.7112532598626</c:v>
                </c:pt>
                <c:pt idx="20">
                  <c:v>3208.7290675901763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PACA!$L$4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PACA!$A$5:$A$32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PACA!$L$5:$L$32</c:f>
              <c:numCache>
                <c:formatCode>0.0</c:formatCode>
                <c:ptCount val="28"/>
                <c:pt idx="0">
                  <c:v>0.84196274988401965</c:v>
                </c:pt>
                <c:pt idx="1">
                  <c:v>0.84196274988401965</c:v>
                </c:pt>
                <c:pt idx="2">
                  <c:v>5.9779355241765391</c:v>
                </c:pt>
                <c:pt idx="3">
                  <c:v>31.994584495592747</c:v>
                </c:pt>
                <c:pt idx="4">
                  <c:v>52.79106441772803</c:v>
                </c:pt>
                <c:pt idx="5">
                  <c:v>55.737934042322102</c:v>
                </c:pt>
                <c:pt idx="6">
                  <c:v>56.074719142275704</c:v>
                </c:pt>
                <c:pt idx="7">
                  <c:v>104.65596981058364</c:v>
                </c:pt>
                <c:pt idx="8">
                  <c:v>261.00845246404606</c:v>
                </c:pt>
                <c:pt idx="9">
                  <c:v>328.19707990479083</c:v>
                </c:pt>
                <c:pt idx="10">
                  <c:v>500.37846225607285</c:v>
                </c:pt>
                <c:pt idx="11">
                  <c:v>611.26495641579822</c:v>
                </c:pt>
                <c:pt idx="12">
                  <c:v>694.78766120429304</c:v>
                </c:pt>
                <c:pt idx="13">
                  <c:v>745.30542619733421</c:v>
                </c:pt>
                <c:pt idx="14">
                  <c:v>760.96593334517695</c:v>
                </c:pt>
                <c:pt idx="15">
                  <c:v>950.23915951910453</c:v>
                </c:pt>
                <c:pt idx="16">
                  <c:v>1140.9437223678351</c:v>
                </c:pt>
                <c:pt idx="17">
                  <c:v>1258.5659185266325</c:v>
                </c:pt>
                <c:pt idx="18">
                  <c:v>1376.18811468543</c:v>
                </c:pt>
                <c:pt idx="19">
                  <c:v>1380.7347135348039</c:v>
                </c:pt>
                <c:pt idx="20">
                  <c:v>1380.7347135348039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511064"/>
        <c:axId val="150511456"/>
      </c:lineChart>
      <c:dateAx>
        <c:axId val="15051106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511456"/>
        <c:crosses val="autoZero"/>
        <c:auto val="1"/>
        <c:lblOffset val="100"/>
        <c:baseTimeUnit val="days"/>
      </c:dateAx>
      <c:valAx>
        <c:axId val="150511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0511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GUADA!$G$4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GUADA!$A$5:$A$32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GUADA!$G$5:$G$32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54</c:v>
                </c:pt>
                <c:pt idx="5">
                  <c:v>54</c:v>
                </c:pt>
                <c:pt idx="6">
                  <c:v>54</c:v>
                </c:pt>
                <c:pt idx="7">
                  <c:v>77</c:v>
                </c:pt>
                <c:pt idx="8">
                  <c:v>77</c:v>
                </c:pt>
                <c:pt idx="9">
                  <c:v>83</c:v>
                </c:pt>
                <c:pt idx="10">
                  <c:v>84</c:v>
                </c:pt>
                <c:pt idx="11">
                  <c:v>84</c:v>
                </c:pt>
                <c:pt idx="12">
                  <c:v>84</c:v>
                </c:pt>
                <c:pt idx="13">
                  <c:v>84</c:v>
                </c:pt>
                <c:pt idx="14">
                  <c:v>84</c:v>
                </c:pt>
                <c:pt idx="15">
                  <c:v>84</c:v>
                </c:pt>
                <c:pt idx="16">
                  <c:v>84</c:v>
                </c:pt>
                <c:pt idx="17">
                  <c:v>84</c:v>
                </c:pt>
                <c:pt idx="18">
                  <c:v>84</c:v>
                </c:pt>
                <c:pt idx="19">
                  <c:v>84</c:v>
                </c:pt>
                <c:pt idx="20">
                  <c:v>84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GUADA!$H$4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GUADA!$A$5:$A$32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GUADA!$H$5:$H$32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22</c:v>
                </c:pt>
                <c:pt idx="5">
                  <c:v>42</c:v>
                </c:pt>
                <c:pt idx="6">
                  <c:v>42</c:v>
                </c:pt>
                <c:pt idx="7">
                  <c:v>64</c:v>
                </c:pt>
                <c:pt idx="8">
                  <c:v>110</c:v>
                </c:pt>
                <c:pt idx="9">
                  <c:v>186</c:v>
                </c:pt>
                <c:pt idx="10">
                  <c:v>261</c:v>
                </c:pt>
                <c:pt idx="11">
                  <c:v>346</c:v>
                </c:pt>
                <c:pt idx="12">
                  <c:v>346</c:v>
                </c:pt>
                <c:pt idx="13">
                  <c:v>346</c:v>
                </c:pt>
                <c:pt idx="14">
                  <c:v>346</c:v>
                </c:pt>
                <c:pt idx="15">
                  <c:v>346</c:v>
                </c:pt>
                <c:pt idx="16">
                  <c:v>346</c:v>
                </c:pt>
                <c:pt idx="17">
                  <c:v>346</c:v>
                </c:pt>
                <c:pt idx="18">
                  <c:v>346</c:v>
                </c:pt>
                <c:pt idx="19">
                  <c:v>346</c:v>
                </c:pt>
                <c:pt idx="20">
                  <c:v>346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GUADA!$I$4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GUADA!$A$5:$A$32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GUADA!$I$5:$I$32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76</c:v>
                </c:pt>
                <c:pt idx="5">
                  <c:v>96</c:v>
                </c:pt>
                <c:pt idx="6">
                  <c:v>96</c:v>
                </c:pt>
                <c:pt idx="7">
                  <c:v>141</c:v>
                </c:pt>
                <c:pt idx="8">
                  <c:v>187</c:v>
                </c:pt>
                <c:pt idx="9">
                  <c:v>269</c:v>
                </c:pt>
                <c:pt idx="10">
                  <c:v>345</c:v>
                </c:pt>
                <c:pt idx="11">
                  <c:v>430</c:v>
                </c:pt>
                <c:pt idx="12">
                  <c:v>430</c:v>
                </c:pt>
                <c:pt idx="13">
                  <c:v>430</c:v>
                </c:pt>
                <c:pt idx="14">
                  <c:v>430</c:v>
                </c:pt>
                <c:pt idx="15">
                  <c:v>430</c:v>
                </c:pt>
                <c:pt idx="16">
                  <c:v>430</c:v>
                </c:pt>
                <c:pt idx="17">
                  <c:v>430</c:v>
                </c:pt>
                <c:pt idx="18">
                  <c:v>430</c:v>
                </c:pt>
                <c:pt idx="19">
                  <c:v>430</c:v>
                </c:pt>
                <c:pt idx="20">
                  <c:v>430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121472"/>
        <c:axId val="186121864"/>
      </c:lineChart>
      <c:dateAx>
        <c:axId val="18612147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121864"/>
        <c:crosses val="autoZero"/>
        <c:auto val="1"/>
        <c:lblOffset val="100"/>
        <c:baseTimeUnit val="days"/>
      </c:dateAx>
      <c:valAx>
        <c:axId val="186121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1214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GUADA!$J$4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GUADA!$A$5:$A$32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GUADA!$J$5:$J$32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20.165623449436026</c:v>
                </c:pt>
                <c:pt idx="5">
                  <c:v>25.472366462445507</c:v>
                </c:pt>
                <c:pt idx="6">
                  <c:v>25.472366462445507</c:v>
                </c:pt>
                <c:pt idx="7">
                  <c:v>37.412538241716838</c:v>
                </c:pt>
                <c:pt idx="8">
                  <c:v>49.618047171638651</c:v>
                </c:pt>
                <c:pt idx="9">
                  <c:v>71.375693524977521</c:v>
                </c:pt>
                <c:pt idx="10">
                  <c:v>91.541316974413547</c:v>
                </c:pt>
                <c:pt idx="11">
                  <c:v>114.09497477970383</c:v>
                </c:pt>
                <c:pt idx="12">
                  <c:v>114.09497477970383</c:v>
                </c:pt>
                <c:pt idx="13">
                  <c:v>114.09497477970383</c:v>
                </c:pt>
                <c:pt idx="14">
                  <c:v>114.09497477970383</c:v>
                </c:pt>
                <c:pt idx="15">
                  <c:v>114.09497477970383</c:v>
                </c:pt>
                <c:pt idx="16">
                  <c:v>114.09497477970383</c:v>
                </c:pt>
                <c:pt idx="17">
                  <c:v>114.09497477970383</c:v>
                </c:pt>
                <c:pt idx="18">
                  <c:v>114.09497477970383</c:v>
                </c:pt>
                <c:pt idx="19">
                  <c:v>114.09497477970383</c:v>
                </c:pt>
                <c:pt idx="20">
                  <c:v>114.09497477970383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GUADA!$K$4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GUADA!$A$5:$A$32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GUADA!$K$5:$K$32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45.886238354857603</c:v>
                </c:pt>
                <c:pt idx="5">
                  <c:v>57.961564237714867</c:v>
                </c:pt>
                <c:pt idx="6">
                  <c:v>57.961564237714867</c:v>
                </c:pt>
                <c:pt idx="7">
                  <c:v>85.131047474143713</c:v>
                </c:pt>
                <c:pt idx="8">
                  <c:v>112.90429700471542</c:v>
                </c:pt>
                <c:pt idx="9">
                  <c:v>162.4131331244302</c:v>
                </c:pt>
                <c:pt idx="10">
                  <c:v>208.2993714792878</c:v>
                </c:pt>
                <c:pt idx="11">
                  <c:v>259.61950648143119</c:v>
                </c:pt>
                <c:pt idx="12">
                  <c:v>259.61950648143119</c:v>
                </c:pt>
                <c:pt idx="13">
                  <c:v>259.61950648143119</c:v>
                </c:pt>
                <c:pt idx="14">
                  <c:v>259.61950648143119</c:v>
                </c:pt>
                <c:pt idx="15">
                  <c:v>259.61950648143119</c:v>
                </c:pt>
                <c:pt idx="16">
                  <c:v>259.61950648143119</c:v>
                </c:pt>
                <c:pt idx="17">
                  <c:v>259.61950648143119</c:v>
                </c:pt>
                <c:pt idx="18">
                  <c:v>259.61950648143119</c:v>
                </c:pt>
                <c:pt idx="19">
                  <c:v>259.61950648143119</c:v>
                </c:pt>
                <c:pt idx="20">
                  <c:v>259.61950648143119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GUADA!$L$4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GUADA!$A$5:$A$32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GUADA!$L$5:$L$32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69.580455623131641</c:v>
                </c:pt>
                <c:pt idx="5">
                  <c:v>69.580455623131641</c:v>
                </c:pt>
                <c:pt idx="6">
                  <c:v>69.580455623131641</c:v>
                </c:pt>
                <c:pt idx="7">
                  <c:v>99.21657561076178</c:v>
                </c:pt>
                <c:pt idx="8">
                  <c:v>99.21657561076178</c:v>
                </c:pt>
                <c:pt idx="9">
                  <c:v>106.94773734666529</c:v>
                </c:pt>
                <c:pt idx="10">
                  <c:v>108.23626430264922</c:v>
                </c:pt>
                <c:pt idx="11">
                  <c:v>108.23626430264922</c:v>
                </c:pt>
                <c:pt idx="12">
                  <c:v>108.23626430264922</c:v>
                </c:pt>
                <c:pt idx="13">
                  <c:v>108.23626430264922</c:v>
                </c:pt>
                <c:pt idx="14">
                  <c:v>108.23626430264922</c:v>
                </c:pt>
                <c:pt idx="15">
                  <c:v>108.23626430264922</c:v>
                </c:pt>
                <c:pt idx="16">
                  <c:v>108.23626430264922</c:v>
                </c:pt>
                <c:pt idx="17">
                  <c:v>108.23626430264922</c:v>
                </c:pt>
                <c:pt idx="18">
                  <c:v>108.23626430264922</c:v>
                </c:pt>
                <c:pt idx="19">
                  <c:v>108.23626430264922</c:v>
                </c:pt>
                <c:pt idx="20">
                  <c:v>108.23626430264922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122648"/>
        <c:axId val="186123040"/>
      </c:lineChart>
      <c:dateAx>
        <c:axId val="18612264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123040"/>
        <c:crosses val="autoZero"/>
        <c:auto val="1"/>
        <c:lblOffset val="100"/>
        <c:baseTimeUnit val="days"/>
      </c:dateAx>
      <c:valAx>
        <c:axId val="186123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1226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MARTI!$G$4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MARTI!$A$5:$A$32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MARTI!$G$5:$G$32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45</c:v>
                </c:pt>
                <c:pt idx="5">
                  <c:v>61</c:v>
                </c:pt>
                <c:pt idx="6">
                  <c:v>61</c:v>
                </c:pt>
                <c:pt idx="7">
                  <c:v>115</c:v>
                </c:pt>
                <c:pt idx="8">
                  <c:v>168</c:v>
                </c:pt>
                <c:pt idx="9">
                  <c:v>183</c:v>
                </c:pt>
                <c:pt idx="10">
                  <c:v>220</c:v>
                </c:pt>
                <c:pt idx="11">
                  <c:v>231</c:v>
                </c:pt>
                <c:pt idx="12">
                  <c:v>231</c:v>
                </c:pt>
                <c:pt idx="13">
                  <c:v>231</c:v>
                </c:pt>
                <c:pt idx="14">
                  <c:v>231</c:v>
                </c:pt>
                <c:pt idx="15">
                  <c:v>1094</c:v>
                </c:pt>
                <c:pt idx="16">
                  <c:v>1094</c:v>
                </c:pt>
                <c:pt idx="17">
                  <c:v>1094</c:v>
                </c:pt>
                <c:pt idx="18">
                  <c:v>1094</c:v>
                </c:pt>
                <c:pt idx="19">
                  <c:v>1094</c:v>
                </c:pt>
                <c:pt idx="20">
                  <c:v>1094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MARTI!$H$4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MARTI!$A$5:$A$32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MARTI!$H$5:$H$32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13</c:v>
                </c:pt>
                <c:pt idx="4">
                  <c:v>66</c:v>
                </c:pt>
                <c:pt idx="5">
                  <c:v>68</c:v>
                </c:pt>
                <c:pt idx="6">
                  <c:v>68</c:v>
                </c:pt>
                <c:pt idx="7">
                  <c:v>140</c:v>
                </c:pt>
                <c:pt idx="8">
                  <c:v>208</c:v>
                </c:pt>
                <c:pt idx="9">
                  <c:v>269</c:v>
                </c:pt>
                <c:pt idx="10">
                  <c:v>331</c:v>
                </c:pt>
                <c:pt idx="11">
                  <c:v>453</c:v>
                </c:pt>
                <c:pt idx="12">
                  <c:v>453</c:v>
                </c:pt>
                <c:pt idx="13">
                  <c:v>453</c:v>
                </c:pt>
                <c:pt idx="14">
                  <c:v>477</c:v>
                </c:pt>
                <c:pt idx="15">
                  <c:v>477</c:v>
                </c:pt>
                <c:pt idx="16">
                  <c:v>477</c:v>
                </c:pt>
                <c:pt idx="17">
                  <c:v>477</c:v>
                </c:pt>
                <c:pt idx="18">
                  <c:v>477</c:v>
                </c:pt>
                <c:pt idx="19">
                  <c:v>477</c:v>
                </c:pt>
                <c:pt idx="20">
                  <c:v>550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MARTI!$I$4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MARTI!$A$5:$A$32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MARTI!$I$5:$I$32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13</c:v>
                </c:pt>
                <c:pt idx="4">
                  <c:v>111</c:v>
                </c:pt>
                <c:pt idx="5">
                  <c:v>129</c:v>
                </c:pt>
                <c:pt idx="6">
                  <c:v>129</c:v>
                </c:pt>
                <c:pt idx="7">
                  <c:v>255</c:v>
                </c:pt>
                <c:pt idx="8">
                  <c:v>376</c:v>
                </c:pt>
                <c:pt idx="9">
                  <c:v>452</c:v>
                </c:pt>
                <c:pt idx="10">
                  <c:v>551</c:v>
                </c:pt>
                <c:pt idx="11">
                  <c:v>684</c:v>
                </c:pt>
                <c:pt idx="12">
                  <c:v>684</c:v>
                </c:pt>
                <c:pt idx="13">
                  <c:v>684</c:v>
                </c:pt>
                <c:pt idx="14">
                  <c:v>708</c:v>
                </c:pt>
                <c:pt idx="15">
                  <c:v>1571</c:v>
                </c:pt>
                <c:pt idx="16">
                  <c:v>1571</c:v>
                </c:pt>
                <c:pt idx="17">
                  <c:v>1571</c:v>
                </c:pt>
                <c:pt idx="18">
                  <c:v>1571</c:v>
                </c:pt>
                <c:pt idx="19">
                  <c:v>1577</c:v>
                </c:pt>
                <c:pt idx="20">
                  <c:v>1650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123824"/>
        <c:axId val="186124216"/>
      </c:lineChart>
      <c:dateAx>
        <c:axId val="18612382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124216"/>
        <c:crosses val="autoZero"/>
        <c:auto val="1"/>
        <c:lblOffset val="100"/>
        <c:baseTimeUnit val="days"/>
      </c:dateAx>
      <c:valAx>
        <c:axId val="186124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123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MARTI!$J$4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MARTI!$A$5:$A$32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MARTI!$J$5:$J$32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1.3937321079640641</c:v>
                </c:pt>
                <c:pt idx="3">
                  <c:v>3.623703480706566</c:v>
                </c:pt>
                <c:pt idx="4">
                  <c:v>30.940852796802222</c:v>
                </c:pt>
                <c:pt idx="5">
                  <c:v>35.958288385472848</c:v>
                </c:pt>
                <c:pt idx="6">
                  <c:v>35.958288385472848</c:v>
                </c:pt>
                <c:pt idx="7">
                  <c:v>71.080337506167268</c:v>
                </c:pt>
                <c:pt idx="8">
                  <c:v>104.80865451889761</c:v>
                </c:pt>
                <c:pt idx="9">
                  <c:v>125.99338255995139</c:v>
                </c:pt>
                <c:pt idx="10">
                  <c:v>153.58927829763985</c:v>
                </c:pt>
                <c:pt idx="11">
                  <c:v>190.66255236948396</c:v>
                </c:pt>
                <c:pt idx="12">
                  <c:v>190.66255236948396</c:v>
                </c:pt>
                <c:pt idx="13">
                  <c:v>190.66255236948396</c:v>
                </c:pt>
                <c:pt idx="14">
                  <c:v>197.35246648771147</c:v>
                </c:pt>
                <c:pt idx="15">
                  <c:v>437.91062832230887</c:v>
                </c:pt>
                <c:pt idx="16">
                  <c:v>437.91062832230887</c:v>
                </c:pt>
                <c:pt idx="17">
                  <c:v>437.91062832230887</c:v>
                </c:pt>
                <c:pt idx="18">
                  <c:v>437.91062832230887</c:v>
                </c:pt>
                <c:pt idx="19">
                  <c:v>439.58310685186581</c:v>
                </c:pt>
                <c:pt idx="20">
                  <c:v>459.93159562814111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MARTI!$K$4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MARTI!$A$5:$A$32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MARTI!$K$5:$K$32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2.8901567042965071</c:v>
                </c:pt>
                <c:pt idx="3">
                  <c:v>7.5144074311709179</c:v>
                </c:pt>
                <c:pt idx="4">
                  <c:v>64.161478835382454</c:v>
                </c:pt>
                <c:pt idx="5">
                  <c:v>74.566042970849878</c:v>
                </c:pt>
                <c:pt idx="6">
                  <c:v>74.566042970849878</c:v>
                </c:pt>
                <c:pt idx="7">
                  <c:v>147.39799191912186</c:v>
                </c:pt>
                <c:pt idx="8">
                  <c:v>217.33978416309733</c:v>
                </c:pt>
                <c:pt idx="9">
                  <c:v>261.27016606840425</c:v>
                </c:pt>
                <c:pt idx="10">
                  <c:v>318.49526881347509</c:v>
                </c:pt>
                <c:pt idx="11">
                  <c:v>395.37343714776216</c:v>
                </c:pt>
                <c:pt idx="12">
                  <c:v>395.37343714776216</c:v>
                </c:pt>
                <c:pt idx="13">
                  <c:v>395.37343714776216</c:v>
                </c:pt>
                <c:pt idx="14">
                  <c:v>409.24618932838541</c:v>
                </c:pt>
                <c:pt idx="15">
                  <c:v>908.08723648996249</c:v>
                </c:pt>
                <c:pt idx="16">
                  <c:v>908.08723648996249</c:v>
                </c:pt>
                <c:pt idx="17">
                  <c:v>908.08723648996249</c:v>
                </c:pt>
                <c:pt idx="18">
                  <c:v>908.08723648996249</c:v>
                </c:pt>
                <c:pt idx="19">
                  <c:v>911.55542453511828</c:v>
                </c:pt>
                <c:pt idx="20">
                  <c:v>953.75171241784733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MARTI!$L$4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MARTI!$A$5:$A$32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MARTI!$L$5:$L$32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55.002811254797464</c:v>
                </c:pt>
                <c:pt idx="5">
                  <c:v>74.559366367614345</c:v>
                </c:pt>
                <c:pt idx="6">
                  <c:v>74.559366367614345</c:v>
                </c:pt>
                <c:pt idx="7">
                  <c:v>140.5627398733713</c:v>
                </c:pt>
                <c:pt idx="8">
                  <c:v>205.3438286845772</c:v>
                </c:pt>
                <c:pt idx="9">
                  <c:v>223.67809910284302</c:v>
                </c:pt>
                <c:pt idx="10">
                  <c:v>268.90263280123207</c:v>
                </c:pt>
                <c:pt idx="11">
                  <c:v>282.34776444129369</c:v>
                </c:pt>
                <c:pt idx="12">
                  <c:v>282.34776444129369</c:v>
                </c:pt>
                <c:pt idx="13">
                  <c:v>282.34776444129369</c:v>
                </c:pt>
                <c:pt idx="14">
                  <c:v>282.34776444129369</c:v>
                </c:pt>
                <c:pt idx="15">
                  <c:v>1337.179455838854</c:v>
                </c:pt>
                <c:pt idx="16">
                  <c:v>1337.179455838854</c:v>
                </c:pt>
                <c:pt idx="17">
                  <c:v>1337.179455838854</c:v>
                </c:pt>
                <c:pt idx="18">
                  <c:v>1337.179455838854</c:v>
                </c:pt>
                <c:pt idx="19">
                  <c:v>1337.179455838854</c:v>
                </c:pt>
                <c:pt idx="20">
                  <c:v>1337.179455838854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125000"/>
        <c:axId val="151571152"/>
      </c:lineChart>
      <c:dateAx>
        <c:axId val="18612500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571152"/>
        <c:crosses val="autoZero"/>
        <c:auto val="1"/>
        <c:lblOffset val="100"/>
        <c:baseTimeUnit val="days"/>
      </c:dateAx>
      <c:valAx>
        <c:axId val="151571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125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GUYA!$G$4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GUYA!$A$5:$A$32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GUYA!$G$5:$G$32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16</c:v>
                </c:pt>
                <c:pt idx="10">
                  <c:v>22</c:v>
                </c:pt>
                <c:pt idx="11">
                  <c:v>40</c:v>
                </c:pt>
                <c:pt idx="12">
                  <c:v>40</c:v>
                </c:pt>
                <c:pt idx="13">
                  <c:v>45</c:v>
                </c:pt>
                <c:pt idx="14">
                  <c:v>50</c:v>
                </c:pt>
                <c:pt idx="15">
                  <c:v>50</c:v>
                </c:pt>
                <c:pt idx="16">
                  <c:v>50</c:v>
                </c:pt>
                <c:pt idx="17">
                  <c:v>50</c:v>
                </c:pt>
                <c:pt idx="18">
                  <c:v>50</c:v>
                </c:pt>
                <c:pt idx="19">
                  <c:v>50</c:v>
                </c:pt>
                <c:pt idx="20">
                  <c:v>50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GUYA!$H$4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GUYA!$A$5:$A$32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GUYA!$H$5:$H$32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GUYA!$I$4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GUYA!$A$5:$A$32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GUYA!$I$5:$I$32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45</c:v>
                </c:pt>
                <c:pt idx="10">
                  <c:v>98</c:v>
                </c:pt>
                <c:pt idx="11">
                  <c:v>157</c:v>
                </c:pt>
                <c:pt idx="12">
                  <c:v>157</c:v>
                </c:pt>
                <c:pt idx="13">
                  <c:v>172</c:v>
                </c:pt>
                <c:pt idx="14">
                  <c:v>187</c:v>
                </c:pt>
                <c:pt idx="15">
                  <c:v>187</c:v>
                </c:pt>
                <c:pt idx="16">
                  <c:v>187</c:v>
                </c:pt>
                <c:pt idx="17">
                  <c:v>187</c:v>
                </c:pt>
                <c:pt idx="18">
                  <c:v>187</c:v>
                </c:pt>
                <c:pt idx="19">
                  <c:v>187</c:v>
                </c:pt>
                <c:pt idx="20">
                  <c:v>187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571936"/>
        <c:axId val="151572328"/>
      </c:lineChart>
      <c:dateAx>
        <c:axId val="15157193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572328"/>
        <c:crosses val="autoZero"/>
        <c:auto val="1"/>
        <c:lblOffset val="100"/>
        <c:baseTimeUnit val="days"/>
      </c:dateAx>
      <c:valAx>
        <c:axId val="151572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571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GUYA!$J$4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GUYA!$A$5:$A$32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GUYA!$J$5:$J$32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15.48035542896065</c:v>
                </c:pt>
                <c:pt idx="10">
                  <c:v>33.712774045292079</c:v>
                </c:pt>
                <c:pt idx="11">
                  <c:v>54.009240052151597</c:v>
                </c:pt>
                <c:pt idx="12">
                  <c:v>54.009240052151597</c:v>
                </c:pt>
                <c:pt idx="13">
                  <c:v>59.169358528471818</c:v>
                </c:pt>
                <c:pt idx="14">
                  <c:v>64.329477004792025</c:v>
                </c:pt>
                <c:pt idx="15">
                  <c:v>64.329477004792025</c:v>
                </c:pt>
                <c:pt idx="16">
                  <c:v>64.329477004792025</c:v>
                </c:pt>
                <c:pt idx="17">
                  <c:v>64.329477004792025</c:v>
                </c:pt>
                <c:pt idx="18">
                  <c:v>64.329477004792025</c:v>
                </c:pt>
                <c:pt idx="19">
                  <c:v>64.329477004792025</c:v>
                </c:pt>
                <c:pt idx="20">
                  <c:v>64.329477004792025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GUYA!$K$4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GUYA!$A$5:$A$32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GUYA!$K$5:$K$32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81.477457903313422</c:v>
                </c:pt>
                <c:pt idx="10">
                  <c:v>177.43979721166033</c:v>
                </c:pt>
                <c:pt idx="11">
                  <c:v>284.26579757378238</c:v>
                </c:pt>
                <c:pt idx="12">
                  <c:v>284.26579757378238</c:v>
                </c:pt>
                <c:pt idx="13">
                  <c:v>311.4249502082202</c:v>
                </c:pt>
                <c:pt idx="14">
                  <c:v>338.58410284265796</c:v>
                </c:pt>
                <c:pt idx="15">
                  <c:v>338.58410284265796</c:v>
                </c:pt>
                <c:pt idx="16">
                  <c:v>338.58410284265796</c:v>
                </c:pt>
                <c:pt idx="17">
                  <c:v>338.58410284265796</c:v>
                </c:pt>
                <c:pt idx="18">
                  <c:v>338.58410284265796</c:v>
                </c:pt>
                <c:pt idx="19">
                  <c:v>338.58410284265796</c:v>
                </c:pt>
                <c:pt idx="20">
                  <c:v>338.58410284265796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GUYA!$L$4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GUYA!$A$5:$A$32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GUYA!$L$5:$L$32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88.869140191068652</c:v>
                </c:pt>
                <c:pt idx="10">
                  <c:v>122.19506776271939</c:v>
                </c:pt>
                <c:pt idx="11">
                  <c:v>222.17285047767163</c:v>
                </c:pt>
                <c:pt idx="12">
                  <c:v>222.17285047767163</c:v>
                </c:pt>
                <c:pt idx="13">
                  <c:v>249.94445678738057</c:v>
                </c:pt>
                <c:pt idx="14">
                  <c:v>277.71606309708955</c:v>
                </c:pt>
                <c:pt idx="15">
                  <c:v>277.71606309708955</c:v>
                </c:pt>
                <c:pt idx="16">
                  <c:v>277.71606309708955</c:v>
                </c:pt>
                <c:pt idx="17">
                  <c:v>277.71606309708955</c:v>
                </c:pt>
                <c:pt idx="18">
                  <c:v>277.71606309708955</c:v>
                </c:pt>
                <c:pt idx="19">
                  <c:v>277.71606309708955</c:v>
                </c:pt>
                <c:pt idx="20">
                  <c:v>277.71606309708955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573112"/>
        <c:axId val="151573504"/>
      </c:lineChart>
      <c:dateAx>
        <c:axId val="15157311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573504"/>
        <c:crosses val="autoZero"/>
        <c:auto val="1"/>
        <c:lblOffset val="100"/>
        <c:baseTimeUnit val="days"/>
      </c:dateAx>
      <c:valAx>
        <c:axId val="151573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573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REUN!$G$4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REUN!$A$5:$A$32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REUN!$G$5:$G$32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271</c:v>
                </c:pt>
                <c:pt idx="12">
                  <c:v>271</c:v>
                </c:pt>
                <c:pt idx="13">
                  <c:v>271</c:v>
                </c:pt>
                <c:pt idx="14">
                  <c:v>288</c:v>
                </c:pt>
                <c:pt idx="15">
                  <c:v>441</c:v>
                </c:pt>
                <c:pt idx="16">
                  <c:v>503</c:v>
                </c:pt>
                <c:pt idx="17">
                  <c:v>567</c:v>
                </c:pt>
                <c:pt idx="18">
                  <c:v>588</c:v>
                </c:pt>
                <c:pt idx="19">
                  <c:v>588</c:v>
                </c:pt>
                <c:pt idx="20">
                  <c:v>588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REUN!$H$4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REUN!$A$5:$A$32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REUN!$H$5:$H$32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34</c:v>
                </c:pt>
                <c:pt idx="12">
                  <c:v>34</c:v>
                </c:pt>
                <c:pt idx="13">
                  <c:v>34</c:v>
                </c:pt>
                <c:pt idx="14">
                  <c:v>55</c:v>
                </c:pt>
                <c:pt idx="15">
                  <c:v>196</c:v>
                </c:pt>
                <c:pt idx="16">
                  <c:v>446</c:v>
                </c:pt>
                <c:pt idx="17">
                  <c:v>829</c:v>
                </c:pt>
                <c:pt idx="18">
                  <c:v>1337</c:v>
                </c:pt>
                <c:pt idx="19">
                  <c:v>1337</c:v>
                </c:pt>
                <c:pt idx="20">
                  <c:v>1337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REUN!$I$4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REUN!$A$5:$A$32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REUN!$I$5:$I$32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305</c:v>
                </c:pt>
                <c:pt idx="12">
                  <c:v>305</c:v>
                </c:pt>
                <c:pt idx="13">
                  <c:v>305</c:v>
                </c:pt>
                <c:pt idx="14">
                  <c:v>343</c:v>
                </c:pt>
                <c:pt idx="15">
                  <c:v>637</c:v>
                </c:pt>
                <c:pt idx="16">
                  <c:v>949</c:v>
                </c:pt>
                <c:pt idx="17">
                  <c:v>1396</c:v>
                </c:pt>
                <c:pt idx="18">
                  <c:v>1925</c:v>
                </c:pt>
                <c:pt idx="19">
                  <c:v>1925</c:v>
                </c:pt>
                <c:pt idx="20">
                  <c:v>1925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574288"/>
        <c:axId val="151574680"/>
      </c:lineChart>
      <c:dateAx>
        <c:axId val="15157428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574680"/>
        <c:crosses val="autoZero"/>
        <c:auto val="1"/>
        <c:lblOffset val="100"/>
        <c:baseTimeUnit val="days"/>
      </c:dateAx>
      <c:valAx>
        <c:axId val="151574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51574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REUN!$J$4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REUN!$A$5:$A$32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REUN!$J$5:$J$32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35.466807138479858</c:v>
                </c:pt>
                <c:pt idx="12">
                  <c:v>35.466807138479858</c:v>
                </c:pt>
                <c:pt idx="13">
                  <c:v>35.466807138479858</c:v>
                </c:pt>
                <c:pt idx="14">
                  <c:v>39.885622454093742</c:v>
                </c:pt>
                <c:pt idx="15">
                  <c:v>74.073298843316948</c:v>
                </c:pt>
                <c:pt idx="16">
                  <c:v>110.3540982767783</c:v>
                </c:pt>
                <c:pt idx="17">
                  <c:v>162.33332054202583</c:v>
                </c:pt>
                <c:pt idx="18">
                  <c:v>223.84788111991386</c:v>
                </c:pt>
                <c:pt idx="19">
                  <c:v>223.84788111991386</c:v>
                </c:pt>
                <c:pt idx="20">
                  <c:v>223.84788111991386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REUN!$K$4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REUN!$A$5:$A$32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REUN!$K$5:$K$32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106.11722299925545</c:v>
                </c:pt>
                <c:pt idx="12">
                  <c:v>106.11722299925545</c:v>
                </c:pt>
                <c:pt idx="13">
                  <c:v>106.11722299925545</c:v>
                </c:pt>
                <c:pt idx="14">
                  <c:v>119.33838520899874</c:v>
                </c:pt>
                <c:pt idx="15">
                  <c:v>221.62842967385481</c:v>
                </c:pt>
                <c:pt idx="16">
                  <c:v>330.1811299222735</c:v>
                </c:pt>
                <c:pt idx="17">
                  <c:v>485.70374854741181</c:v>
                </c:pt>
                <c:pt idx="18">
                  <c:v>669.75624351989086</c:v>
                </c:pt>
                <c:pt idx="19">
                  <c:v>669.75624351989086</c:v>
                </c:pt>
                <c:pt idx="20">
                  <c:v>669.75624351989086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REUN!$L$4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REUN!$A$5:$A$32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REUN!$L$5:$L$32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241.00671439370359</c:v>
                </c:pt>
                <c:pt idx="12">
                  <c:v>241.00671439370359</c:v>
                </c:pt>
                <c:pt idx="13">
                  <c:v>241.00671439370359</c:v>
                </c:pt>
                <c:pt idx="14">
                  <c:v>256.12521677264442</c:v>
                </c:pt>
                <c:pt idx="15">
                  <c:v>392.19173818311174</c:v>
                </c:pt>
                <c:pt idx="16">
                  <c:v>447.32980568277827</c:v>
                </c:pt>
                <c:pt idx="17">
                  <c:v>504.24652052114368</c:v>
                </c:pt>
                <c:pt idx="18">
                  <c:v>522.92231757748232</c:v>
                </c:pt>
                <c:pt idx="19">
                  <c:v>522.92231757748232</c:v>
                </c:pt>
                <c:pt idx="20">
                  <c:v>522.92231757748232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720856"/>
        <c:axId val="186721248"/>
      </c:lineChart>
      <c:dateAx>
        <c:axId val="18672085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721248"/>
        <c:crosses val="autoZero"/>
        <c:auto val="1"/>
        <c:lblOffset val="100"/>
        <c:baseTimeUnit val="days"/>
      </c:dateAx>
      <c:valAx>
        <c:axId val="186721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720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MAYOT!$G$4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MAYOT!$A$5:$A$32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MAYOT!$G$5:$G$32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MAYOT!$H$4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MAYOT!$A$5:$A$32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MAYOT!$H$5:$H$32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MAYOT!$I$4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MAYOT!$A$5:$A$32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MAYOT!$I$5:$I$32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722032"/>
        <c:axId val="186722424"/>
      </c:lineChart>
      <c:dateAx>
        <c:axId val="18672203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722424"/>
        <c:crosses val="autoZero"/>
        <c:auto val="1"/>
        <c:lblOffset val="100"/>
        <c:baseTimeUnit val="days"/>
      </c:dateAx>
      <c:valAx>
        <c:axId val="186722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722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MAYOT!$J$4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MAYOT!$A$5:$A$32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MAYOT!$J$5:$J$32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MAYOT!$K$4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MAYOT!$A$5:$A$32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MAYOT!$K$5:$K$32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MAYOT!$L$4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MAYOT!$A$5:$A$32</c:f>
              <c:numCache>
                <c:formatCode>m/d/yyyy</c:formatCode>
                <c:ptCount val="28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MAYOT!$L$5:$L$32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723208"/>
        <c:axId val="186723600"/>
      </c:lineChart>
      <c:dateAx>
        <c:axId val="18672320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723600"/>
        <c:crosses val="autoZero"/>
        <c:auto val="1"/>
        <c:lblOffset val="100"/>
        <c:baseTimeUnit val="days"/>
      </c:dateAx>
      <c:valAx>
        <c:axId val="186723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6723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9.xml"/><Relationship Id="rId1" Type="http://schemas.openxmlformats.org/officeDocument/2006/relationships/chart" Target="../charts/chart18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1.xml"/><Relationship Id="rId1" Type="http://schemas.openxmlformats.org/officeDocument/2006/relationships/chart" Target="../charts/chart20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5.xml"/><Relationship Id="rId1" Type="http://schemas.openxmlformats.org/officeDocument/2006/relationships/chart" Target="../charts/chart24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1.xml"/><Relationship Id="rId1" Type="http://schemas.openxmlformats.org/officeDocument/2006/relationships/chart" Target="../charts/chart30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3.xml"/><Relationship Id="rId1" Type="http://schemas.openxmlformats.org/officeDocument/2006/relationships/chart" Target="../charts/chart32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7.xml"/><Relationship Id="rId1" Type="http://schemas.openxmlformats.org/officeDocument/2006/relationships/chart" Target="../charts/chart3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133349</xdr:colOff>
      <xdr:row>0</xdr:row>
      <xdr:rowOff>0</xdr:rowOff>
    </xdr:from>
    <xdr:to>
      <xdr:col>25</xdr:col>
      <xdr:colOff>619124</xdr:colOff>
      <xdr:row>38</xdr:row>
      <xdr:rowOff>47625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104774</xdr:colOff>
      <xdr:row>3</xdr:row>
      <xdr:rowOff>119061</xdr:rowOff>
    </xdr:from>
    <xdr:to>
      <xdr:col>20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95250</xdr:colOff>
      <xdr:row>17</xdr:row>
      <xdr:rowOff>19049</xdr:rowOff>
    </xdr:from>
    <xdr:to>
      <xdr:col>20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H17" sqref="H17"/>
    </sheetView>
  </sheetViews>
  <sheetFormatPr baseColWidth="10" defaultRowHeight="15" x14ac:dyDescent="0.25"/>
  <cols>
    <col min="1" max="1" width="17.42578125" customWidth="1"/>
  </cols>
  <sheetData>
    <row r="1" spans="1:4" x14ac:dyDescent="0.25">
      <c r="A1" t="s">
        <v>153</v>
      </c>
      <c r="D1" s="84">
        <f>MAX(vaccine!A:A)</f>
        <v>44220</v>
      </c>
    </row>
    <row r="4" spans="1:4" x14ac:dyDescent="0.25">
      <c r="A4" t="s">
        <v>133</v>
      </c>
      <c r="B4" t="s">
        <v>134</v>
      </c>
    </row>
    <row r="5" spans="1:4" x14ac:dyDescent="0.25">
      <c r="A5" t="s">
        <v>135</v>
      </c>
      <c r="B5" t="s">
        <v>136</v>
      </c>
    </row>
    <row r="6" spans="1:4" x14ac:dyDescent="0.25">
      <c r="A6" t="s">
        <v>148</v>
      </c>
      <c r="B6" t="s">
        <v>149</v>
      </c>
    </row>
    <row r="7" spans="1:4" x14ac:dyDescent="0.25">
      <c r="A7" t="s">
        <v>150</v>
      </c>
      <c r="B7" t="s">
        <v>151</v>
      </c>
    </row>
    <row r="8" spans="1:4" x14ac:dyDescent="0.25">
      <c r="A8" t="s">
        <v>137</v>
      </c>
    </row>
    <row r="9" spans="1:4" x14ac:dyDescent="0.25">
      <c r="A9" t="s">
        <v>138</v>
      </c>
      <c r="B9" t="s">
        <v>139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B18" sqref="B18"/>
    </sheetView>
  </sheetViews>
  <sheetFormatPr baseColWidth="10" defaultRowHeight="15" x14ac:dyDescent="0.25"/>
  <cols>
    <col min="1" max="1" width="38" customWidth="1"/>
    <col min="2" max="2" width="18" customWidth="1"/>
  </cols>
  <sheetData>
    <row r="1" spans="1:5" x14ac:dyDescent="0.25">
      <c r="A1" s="23" t="s">
        <v>34</v>
      </c>
      <c r="B1" s="23"/>
    </row>
    <row r="2" spans="1:5" x14ac:dyDescent="0.25">
      <c r="A2" s="25" t="s">
        <v>35</v>
      </c>
      <c r="B2" s="25"/>
    </row>
    <row r="3" spans="1:5" ht="15.75" thickBot="1" x14ac:dyDescent="0.3">
      <c r="A3" s="25"/>
      <c r="B3" s="25"/>
    </row>
    <row r="4" spans="1:5" ht="15.75" thickTop="1" x14ac:dyDescent="0.25">
      <c r="A4" s="27" t="s">
        <v>36</v>
      </c>
      <c r="B4" s="68"/>
    </row>
    <row r="5" spans="1:5" ht="15.75" thickBot="1" x14ac:dyDescent="0.3">
      <c r="A5" s="28"/>
      <c r="B5" s="69" t="s">
        <v>58</v>
      </c>
      <c r="C5" t="s">
        <v>142</v>
      </c>
      <c r="D5" t="s">
        <v>143</v>
      </c>
      <c r="E5" t="s">
        <v>131</v>
      </c>
    </row>
    <row r="6" spans="1:5" ht="15.75" thickTop="1" x14ac:dyDescent="0.25">
      <c r="A6" s="35" t="s">
        <v>59</v>
      </c>
      <c r="B6" s="70">
        <v>8032377</v>
      </c>
      <c r="C6">
        <v>3156068</v>
      </c>
      <c r="D6">
        <v>6092124</v>
      </c>
      <c r="E6">
        <v>1637901</v>
      </c>
    </row>
    <row r="7" spans="1:5" x14ac:dyDescent="0.25">
      <c r="A7" s="35" t="s">
        <v>60</v>
      </c>
      <c r="B7" s="70">
        <v>2783039</v>
      </c>
      <c r="C7">
        <v>1222714</v>
      </c>
      <c r="D7">
        <v>2156022</v>
      </c>
      <c r="E7">
        <v>662411</v>
      </c>
    </row>
    <row r="8" spans="1:5" x14ac:dyDescent="0.25">
      <c r="A8" s="35" t="s">
        <v>6</v>
      </c>
      <c r="B8" s="70">
        <v>3340379</v>
      </c>
      <c r="C8">
        <v>1428123</v>
      </c>
      <c r="D8">
        <v>2566748</v>
      </c>
      <c r="E8">
        <v>764243</v>
      </c>
    </row>
    <row r="9" spans="1:5" x14ac:dyDescent="0.25">
      <c r="A9" s="35" t="s">
        <v>61</v>
      </c>
      <c r="B9" s="70">
        <v>2559073</v>
      </c>
      <c r="C9">
        <v>1098775</v>
      </c>
      <c r="D9">
        <v>1960503</v>
      </c>
      <c r="E9">
        <v>591259</v>
      </c>
    </row>
    <row r="10" spans="1:5" x14ac:dyDescent="0.25">
      <c r="A10" s="35" t="s">
        <v>7</v>
      </c>
      <c r="B10" s="70">
        <v>344679</v>
      </c>
      <c r="C10">
        <v>153934</v>
      </c>
      <c r="D10">
        <v>276124</v>
      </c>
      <c r="E10">
        <v>83503</v>
      </c>
    </row>
    <row r="11" spans="1:5" x14ac:dyDescent="0.25">
      <c r="A11" s="35" t="s">
        <v>9</v>
      </c>
      <c r="B11" s="70">
        <v>5511747</v>
      </c>
      <c r="C11">
        <v>2267444</v>
      </c>
      <c r="D11">
        <v>4253624</v>
      </c>
      <c r="E11">
        <v>1150864</v>
      </c>
    </row>
    <row r="12" spans="1:5" x14ac:dyDescent="0.25">
      <c r="A12" s="35" t="s">
        <v>62</v>
      </c>
      <c r="B12" s="70">
        <v>5962662</v>
      </c>
      <c r="C12">
        <v>2234550</v>
      </c>
      <c r="D12">
        <v>4437124</v>
      </c>
      <c r="E12">
        <v>1109807</v>
      </c>
    </row>
    <row r="13" spans="1:5" x14ac:dyDescent="0.25">
      <c r="A13" s="35" t="s">
        <v>63</v>
      </c>
      <c r="B13" s="70">
        <v>12278210</v>
      </c>
      <c r="C13">
        <v>4055669</v>
      </c>
      <c r="D13">
        <v>9137245</v>
      </c>
      <c r="E13">
        <v>1885737</v>
      </c>
    </row>
    <row r="14" spans="1:5" x14ac:dyDescent="0.25">
      <c r="A14" s="35" t="s">
        <v>13</v>
      </c>
      <c r="B14" s="70">
        <v>3303500</v>
      </c>
      <c r="C14">
        <v>1388024</v>
      </c>
      <c r="D14">
        <v>2522163</v>
      </c>
      <c r="E14">
        <v>735397</v>
      </c>
    </row>
    <row r="15" spans="1:5" x14ac:dyDescent="0.25">
      <c r="A15" s="35" t="s">
        <v>64</v>
      </c>
      <c r="B15" s="70">
        <v>5999982</v>
      </c>
      <c r="C15">
        <v>2674402</v>
      </c>
      <c r="D15">
        <v>4706661</v>
      </c>
      <c r="E15">
        <v>1465885</v>
      </c>
    </row>
    <row r="16" spans="1:5" x14ac:dyDescent="0.25">
      <c r="A16" s="35" t="s">
        <v>14</v>
      </c>
      <c r="B16" s="70">
        <v>5924858</v>
      </c>
      <c r="C16">
        <v>2533924</v>
      </c>
      <c r="D16">
        <v>4604402</v>
      </c>
      <c r="E16">
        <v>1368904</v>
      </c>
    </row>
    <row r="17" spans="1:5" x14ac:dyDescent="0.25">
      <c r="A17" s="35" t="s">
        <v>65</v>
      </c>
      <c r="B17" s="70">
        <v>3801797</v>
      </c>
      <c r="C17">
        <v>1527267</v>
      </c>
      <c r="D17">
        <v>2868288</v>
      </c>
      <c r="E17">
        <v>809723</v>
      </c>
    </row>
    <row r="18" spans="1:5" ht="15.75" thickBot="1" x14ac:dyDescent="0.3">
      <c r="A18" s="35" t="s">
        <v>66</v>
      </c>
      <c r="B18" s="70">
        <v>5055651</v>
      </c>
      <c r="C18">
        <v>2186442</v>
      </c>
      <c r="D18">
        <v>3926886</v>
      </c>
      <c r="E18">
        <v>1187701</v>
      </c>
    </row>
    <row r="19" spans="1:5" ht="16.5" thickTop="1" thickBot="1" x14ac:dyDescent="0.3">
      <c r="A19" s="39" t="s">
        <v>67</v>
      </c>
      <c r="B19" s="25">
        <v>64897954</v>
      </c>
      <c r="C19">
        <v>25927336</v>
      </c>
      <c r="D19">
        <v>49507914</v>
      </c>
      <c r="E19">
        <v>13453335</v>
      </c>
    </row>
    <row r="20" spans="1:5" ht="15.75" thickTop="1" x14ac:dyDescent="0.25">
      <c r="A20" s="42" t="s">
        <v>18</v>
      </c>
      <c r="B20" s="71">
        <v>376879</v>
      </c>
      <c r="C20">
        <v>165627</v>
      </c>
      <c r="D20">
        <v>286262</v>
      </c>
      <c r="E20">
        <v>77608</v>
      </c>
    </row>
    <row r="21" spans="1:5" x14ac:dyDescent="0.25">
      <c r="A21" s="47" t="s">
        <v>19</v>
      </c>
      <c r="B21" s="71">
        <v>358749</v>
      </c>
      <c r="C21">
        <v>173001</v>
      </c>
      <c r="D21">
        <v>281744</v>
      </c>
      <c r="E21">
        <v>81814</v>
      </c>
    </row>
    <row r="22" spans="1:5" x14ac:dyDescent="0.25">
      <c r="A22" s="47" t="s">
        <v>17</v>
      </c>
      <c r="B22" s="71">
        <v>290691</v>
      </c>
      <c r="C22">
        <v>55230</v>
      </c>
      <c r="D22">
        <v>170010</v>
      </c>
      <c r="E22">
        <v>18004</v>
      </c>
    </row>
    <row r="23" spans="1:5" x14ac:dyDescent="0.25">
      <c r="A23" s="47" t="s">
        <v>68</v>
      </c>
      <c r="B23" s="71">
        <v>859959</v>
      </c>
      <c r="C23">
        <v>287418</v>
      </c>
      <c r="D23">
        <v>603816</v>
      </c>
      <c r="E23">
        <v>112445</v>
      </c>
    </row>
    <row r="24" spans="1:5" ht="15.75" thickBot="1" x14ac:dyDescent="0.3">
      <c r="A24" s="51" t="s">
        <v>21</v>
      </c>
      <c r="B24" s="71">
        <v>279471</v>
      </c>
      <c r="C24">
        <v>26734</v>
      </c>
      <c r="D24">
        <v>129214</v>
      </c>
      <c r="E24">
        <v>7372</v>
      </c>
    </row>
    <row r="25" spans="1:5" ht="16.5" thickTop="1" thickBot="1" x14ac:dyDescent="0.3">
      <c r="A25" s="55" t="s">
        <v>69</v>
      </c>
      <c r="B25" s="72">
        <v>2165749</v>
      </c>
      <c r="C25">
        <v>708010</v>
      </c>
      <c r="D25">
        <v>1471046</v>
      </c>
      <c r="E25">
        <v>297243</v>
      </c>
    </row>
    <row r="26" spans="1:5" ht="16.5" thickTop="1" thickBot="1" x14ac:dyDescent="0.3">
      <c r="A26" s="39" t="s">
        <v>70</v>
      </c>
      <c r="B26" s="25">
        <v>67063703</v>
      </c>
      <c r="C26">
        <v>26635346</v>
      </c>
      <c r="D26">
        <v>50978960</v>
      </c>
      <c r="E26">
        <v>13750578</v>
      </c>
    </row>
    <row r="27" spans="1:5" ht="15.75" thickTop="1" x14ac:dyDescent="0.25">
      <c r="A27" s="57"/>
      <c r="B27" s="57"/>
    </row>
    <row r="28" spans="1:5" x14ac:dyDescent="0.25">
      <c r="A28" s="59" t="s">
        <v>71</v>
      </c>
      <c r="B28" s="5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30"/>
  <sheetViews>
    <sheetView tabSelected="1" workbookViewId="0">
      <selection activeCell="M2" sqref="M2"/>
    </sheetView>
  </sheetViews>
  <sheetFormatPr baseColWidth="10" defaultRowHeight="15" x14ac:dyDescent="0.25"/>
  <sheetData>
    <row r="1" spans="1:91" x14ac:dyDescent="0.25">
      <c r="A1" t="s">
        <v>79</v>
      </c>
      <c r="B1" t="s">
        <v>80</v>
      </c>
      <c r="C1" t="s">
        <v>81</v>
      </c>
      <c r="D1" t="s">
        <v>156</v>
      </c>
      <c r="E1" t="s">
        <v>157</v>
      </c>
      <c r="F1" t="s">
        <v>82</v>
      </c>
      <c r="G1" t="s">
        <v>83</v>
      </c>
      <c r="H1" t="s">
        <v>84</v>
      </c>
      <c r="I1" t="s">
        <v>158</v>
      </c>
      <c r="J1" t="s">
        <v>159</v>
      </c>
      <c r="K1" t="s">
        <v>85</v>
      </c>
      <c r="L1" t="s">
        <v>86</v>
      </c>
      <c r="M1" t="s">
        <v>87</v>
      </c>
      <c r="N1" t="s">
        <v>160</v>
      </c>
      <c r="O1" t="s">
        <v>161</v>
      </c>
      <c r="P1" t="s">
        <v>88</v>
      </c>
      <c r="Q1" t="s">
        <v>89</v>
      </c>
      <c r="R1" t="s">
        <v>90</v>
      </c>
      <c r="S1" t="s">
        <v>162</v>
      </c>
      <c r="T1" t="s">
        <v>163</v>
      </c>
      <c r="U1" t="s">
        <v>91</v>
      </c>
      <c r="V1" t="s">
        <v>92</v>
      </c>
      <c r="W1" t="s">
        <v>93</v>
      </c>
      <c r="X1" t="s">
        <v>164</v>
      </c>
      <c r="Y1" t="s">
        <v>165</v>
      </c>
      <c r="Z1" t="s">
        <v>94</v>
      </c>
      <c r="AA1" t="s">
        <v>95</v>
      </c>
      <c r="AB1" t="s">
        <v>96</v>
      </c>
      <c r="AC1" t="s">
        <v>166</v>
      </c>
      <c r="AD1" t="s">
        <v>167</v>
      </c>
      <c r="AE1" t="s">
        <v>97</v>
      </c>
      <c r="AF1" t="s">
        <v>98</v>
      </c>
      <c r="AG1" t="s">
        <v>99</v>
      </c>
      <c r="AH1" t="s">
        <v>168</v>
      </c>
      <c r="AI1" t="s">
        <v>169</v>
      </c>
      <c r="AJ1" t="s">
        <v>100</v>
      </c>
      <c r="AK1" t="s">
        <v>101</v>
      </c>
      <c r="AL1" t="s">
        <v>102</v>
      </c>
      <c r="AM1" t="s">
        <v>170</v>
      </c>
      <c r="AN1" t="s">
        <v>171</v>
      </c>
      <c r="AO1" t="s">
        <v>103</v>
      </c>
      <c r="AP1" t="s">
        <v>104</v>
      </c>
      <c r="AQ1" t="s">
        <v>105</v>
      </c>
      <c r="AR1" t="s">
        <v>172</v>
      </c>
      <c r="AS1" t="s">
        <v>173</v>
      </c>
      <c r="AT1" t="s">
        <v>106</v>
      </c>
      <c r="AU1" t="s">
        <v>107</v>
      </c>
      <c r="AV1" t="s">
        <v>108</v>
      </c>
      <c r="AW1" t="s">
        <v>174</v>
      </c>
      <c r="AX1" t="s">
        <v>175</v>
      </c>
      <c r="AY1" t="s">
        <v>109</v>
      </c>
      <c r="AZ1" t="s">
        <v>110</v>
      </c>
      <c r="BA1" t="s">
        <v>111</v>
      </c>
      <c r="BB1" t="s">
        <v>176</v>
      </c>
      <c r="BC1" t="s">
        <v>177</v>
      </c>
      <c r="BD1" t="s">
        <v>112</v>
      </c>
      <c r="BE1" t="s">
        <v>113</v>
      </c>
      <c r="BF1" t="s">
        <v>114</v>
      </c>
      <c r="BG1" t="s">
        <v>178</v>
      </c>
      <c r="BH1" t="s">
        <v>179</v>
      </c>
      <c r="BI1" t="s">
        <v>115</v>
      </c>
      <c r="BJ1" t="s">
        <v>116</v>
      </c>
      <c r="BK1" t="s">
        <v>117</v>
      </c>
      <c r="BL1" t="s">
        <v>180</v>
      </c>
      <c r="BM1" t="s">
        <v>181</v>
      </c>
      <c r="BN1" t="s">
        <v>118</v>
      </c>
      <c r="BO1" t="s">
        <v>119</v>
      </c>
      <c r="BP1" t="s">
        <v>120</v>
      </c>
      <c r="BQ1" t="s">
        <v>182</v>
      </c>
      <c r="BR1" t="s">
        <v>183</v>
      </c>
      <c r="BS1" t="s">
        <v>121</v>
      </c>
      <c r="BT1" t="s">
        <v>122</v>
      </c>
      <c r="BU1" t="s">
        <v>123</v>
      </c>
      <c r="BV1" t="s">
        <v>184</v>
      </c>
      <c r="BW1" t="s">
        <v>185</v>
      </c>
      <c r="BX1" t="s">
        <v>124</v>
      </c>
      <c r="BY1" t="s">
        <v>125</v>
      </c>
      <c r="BZ1" t="s">
        <v>126</v>
      </c>
      <c r="CA1" t="s">
        <v>186</v>
      </c>
      <c r="CB1" t="s">
        <v>187</v>
      </c>
      <c r="CC1" t="s">
        <v>127</v>
      </c>
      <c r="CD1" t="s">
        <v>192</v>
      </c>
      <c r="CE1" t="s">
        <v>193</v>
      </c>
      <c r="CF1" t="s">
        <v>194</v>
      </c>
      <c r="CG1" t="s">
        <v>195</v>
      </c>
      <c r="CH1" t="s">
        <v>196</v>
      </c>
      <c r="CI1" t="s">
        <v>128</v>
      </c>
      <c r="CJ1" t="s">
        <v>129</v>
      </c>
      <c r="CK1" t="s">
        <v>188</v>
      </c>
      <c r="CL1" t="s">
        <v>189</v>
      </c>
      <c r="CM1" t="s">
        <v>130</v>
      </c>
    </row>
    <row r="2" spans="1:91" x14ac:dyDescent="0.25">
      <c r="A2" s="73">
        <v>44199</v>
      </c>
      <c r="B2">
        <v>0</v>
      </c>
      <c r="C2">
        <v>0</v>
      </c>
      <c r="D2">
        <v>0</v>
      </c>
      <c r="E2">
        <v>0</v>
      </c>
      <c r="F2">
        <v>36</v>
      </c>
      <c r="G2">
        <v>0</v>
      </c>
      <c r="H2">
        <v>0</v>
      </c>
      <c r="I2">
        <v>0</v>
      </c>
      <c r="J2">
        <v>0</v>
      </c>
      <c r="K2">
        <v>45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28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40</v>
      </c>
      <c r="AK2">
        <v>0</v>
      </c>
      <c r="AL2">
        <v>0</v>
      </c>
      <c r="AM2">
        <v>0</v>
      </c>
      <c r="AN2">
        <v>0</v>
      </c>
      <c r="AO2">
        <v>239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40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</row>
    <row r="3" spans="1:91" x14ac:dyDescent="0.25">
      <c r="A3" s="73">
        <v>44200</v>
      </c>
      <c r="B3">
        <v>99</v>
      </c>
      <c r="C3">
        <v>105</v>
      </c>
      <c r="D3">
        <v>0</v>
      </c>
      <c r="E3">
        <v>0</v>
      </c>
      <c r="F3">
        <v>204</v>
      </c>
      <c r="G3">
        <v>0</v>
      </c>
      <c r="H3">
        <v>15</v>
      </c>
      <c r="I3">
        <v>0</v>
      </c>
      <c r="J3">
        <v>0</v>
      </c>
      <c r="K3">
        <v>15</v>
      </c>
      <c r="L3">
        <v>35</v>
      </c>
      <c r="M3">
        <v>20</v>
      </c>
      <c r="N3">
        <v>0</v>
      </c>
      <c r="O3">
        <v>0</v>
      </c>
      <c r="P3">
        <v>55</v>
      </c>
      <c r="Q3">
        <v>0</v>
      </c>
      <c r="R3">
        <v>0</v>
      </c>
      <c r="S3">
        <v>0</v>
      </c>
      <c r="T3">
        <v>0</v>
      </c>
      <c r="U3">
        <v>0</v>
      </c>
      <c r="V3">
        <v>20</v>
      </c>
      <c r="W3">
        <v>0</v>
      </c>
      <c r="X3">
        <v>0</v>
      </c>
      <c r="Y3">
        <v>0</v>
      </c>
      <c r="Z3">
        <v>20</v>
      </c>
      <c r="AA3">
        <v>52</v>
      </c>
      <c r="AB3">
        <v>268</v>
      </c>
      <c r="AC3">
        <v>0</v>
      </c>
      <c r="AD3">
        <v>0</v>
      </c>
      <c r="AE3">
        <v>320</v>
      </c>
      <c r="AF3">
        <v>48</v>
      </c>
      <c r="AG3">
        <v>43</v>
      </c>
      <c r="AH3">
        <v>0</v>
      </c>
      <c r="AI3">
        <v>0</v>
      </c>
      <c r="AJ3">
        <v>91</v>
      </c>
      <c r="AK3">
        <v>41</v>
      </c>
      <c r="AL3">
        <v>139</v>
      </c>
      <c r="AM3">
        <v>0</v>
      </c>
      <c r="AN3">
        <v>0</v>
      </c>
      <c r="AO3">
        <v>180</v>
      </c>
      <c r="AP3">
        <v>10</v>
      </c>
      <c r="AQ3">
        <v>80</v>
      </c>
      <c r="AR3">
        <v>0</v>
      </c>
      <c r="AS3">
        <v>0</v>
      </c>
      <c r="AT3">
        <v>90</v>
      </c>
      <c r="AU3">
        <v>0</v>
      </c>
      <c r="AV3">
        <v>16</v>
      </c>
      <c r="AW3">
        <v>0</v>
      </c>
      <c r="AX3">
        <v>0</v>
      </c>
      <c r="AY3">
        <v>16</v>
      </c>
      <c r="AZ3">
        <v>30</v>
      </c>
      <c r="BA3">
        <v>21</v>
      </c>
      <c r="BB3">
        <v>0</v>
      </c>
      <c r="BC3">
        <v>0</v>
      </c>
      <c r="BD3">
        <v>51</v>
      </c>
      <c r="BE3">
        <v>10</v>
      </c>
      <c r="BF3">
        <v>85</v>
      </c>
      <c r="BG3">
        <v>0</v>
      </c>
      <c r="BH3">
        <v>0</v>
      </c>
      <c r="BI3">
        <v>95</v>
      </c>
      <c r="BJ3">
        <v>5</v>
      </c>
      <c r="BK3">
        <v>35</v>
      </c>
      <c r="BL3">
        <v>0</v>
      </c>
      <c r="BM3">
        <v>0</v>
      </c>
      <c r="BN3">
        <v>40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</row>
    <row r="4" spans="1:91" x14ac:dyDescent="0.25">
      <c r="A4" s="73">
        <v>44201</v>
      </c>
      <c r="B4">
        <v>83</v>
      </c>
      <c r="C4">
        <v>350</v>
      </c>
      <c r="D4">
        <v>0</v>
      </c>
      <c r="E4">
        <v>0</v>
      </c>
      <c r="F4">
        <v>433</v>
      </c>
      <c r="G4">
        <v>0</v>
      </c>
      <c r="H4">
        <v>263</v>
      </c>
      <c r="I4">
        <v>0</v>
      </c>
      <c r="J4">
        <v>0</v>
      </c>
      <c r="K4">
        <v>263</v>
      </c>
      <c r="L4">
        <v>75</v>
      </c>
      <c r="M4">
        <v>88</v>
      </c>
      <c r="N4">
        <v>0</v>
      </c>
      <c r="O4">
        <v>0</v>
      </c>
      <c r="P4">
        <v>163</v>
      </c>
      <c r="Q4">
        <v>0</v>
      </c>
      <c r="R4">
        <v>0</v>
      </c>
      <c r="S4">
        <v>0</v>
      </c>
      <c r="T4">
        <v>0</v>
      </c>
      <c r="U4">
        <v>0</v>
      </c>
      <c r="V4">
        <v>140</v>
      </c>
      <c r="W4">
        <v>24</v>
      </c>
      <c r="X4">
        <v>0</v>
      </c>
      <c r="Y4">
        <v>0</v>
      </c>
      <c r="Z4">
        <v>164</v>
      </c>
      <c r="AA4">
        <v>78</v>
      </c>
      <c r="AB4">
        <v>730</v>
      </c>
      <c r="AC4">
        <v>0</v>
      </c>
      <c r="AD4">
        <v>0</v>
      </c>
      <c r="AE4">
        <v>808</v>
      </c>
      <c r="AF4">
        <v>55</v>
      </c>
      <c r="AG4">
        <v>212</v>
      </c>
      <c r="AH4">
        <v>0</v>
      </c>
      <c r="AI4">
        <v>0</v>
      </c>
      <c r="AJ4">
        <v>267</v>
      </c>
      <c r="AK4">
        <v>613</v>
      </c>
      <c r="AL4">
        <v>1116</v>
      </c>
      <c r="AM4">
        <v>0</v>
      </c>
      <c r="AN4">
        <v>0</v>
      </c>
      <c r="AO4">
        <v>1729</v>
      </c>
      <c r="AP4">
        <v>21</v>
      </c>
      <c r="AQ4">
        <v>59</v>
      </c>
      <c r="AR4">
        <v>0</v>
      </c>
      <c r="AS4">
        <v>0</v>
      </c>
      <c r="AT4">
        <v>80</v>
      </c>
      <c r="AU4">
        <v>33</v>
      </c>
      <c r="AV4">
        <v>212</v>
      </c>
      <c r="AW4">
        <v>0</v>
      </c>
      <c r="AX4">
        <v>0</v>
      </c>
      <c r="AY4">
        <v>245</v>
      </c>
      <c r="AZ4">
        <v>142</v>
      </c>
      <c r="BA4">
        <v>316</v>
      </c>
      <c r="BB4">
        <v>0</v>
      </c>
      <c r="BC4">
        <v>0</v>
      </c>
      <c r="BD4">
        <v>458</v>
      </c>
      <c r="BE4">
        <v>0</v>
      </c>
      <c r="BF4">
        <v>305</v>
      </c>
      <c r="BG4">
        <v>0</v>
      </c>
      <c r="BH4">
        <v>0</v>
      </c>
      <c r="BI4">
        <v>305</v>
      </c>
      <c r="BJ4">
        <v>105</v>
      </c>
      <c r="BK4">
        <v>59</v>
      </c>
      <c r="BL4">
        <v>0</v>
      </c>
      <c r="BM4">
        <v>0</v>
      </c>
      <c r="BN4">
        <v>164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</row>
    <row r="5" spans="1:91" x14ac:dyDescent="0.25">
      <c r="A5" s="73">
        <v>44202</v>
      </c>
      <c r="B5">
        <v>259</v>
      </c>
      <c r="C5">
        <v>874</v>
      </c>
      <c r="D5">
        <v>0</v>
      </c>
      <c r="E5">
        <v>0</v>
      </c>
      <c r="F5">
        <v>1133</v>
      </c>
      <c r="G5">
        <v>218</v>
      </c>
      <c r="H5">
        <v>377</v>
      </c>
      <c r="I5">
        <v>0</v>
      </c>
      <c r="J5">
        <v>0</v>
      </c>
      <c r="K5">
        <v>595</v>
      </c>
      <c r="L5">
        <v>117</v>
      </c>
      <c r="M5">
        <v>255</v>
      </c>
      <c r="N5">
        <v>0</v>
      </c>
      <c r="O5">
        <v>0</v>
      </c>
      <c r="P5">
        <v>372</v>
      </c>
      <c r="Q5">
        <v>25</v>
      </c>
      <c r="R5">
        <v>28</v>
      </c>
      <c r="S5">
        <v>0</v>
      </c>
      <c r="T5">
        <v>0</v>
      </c>
      <c r="U5">
        <v>53</v>
      </c>
      <c r="V5">
        <v>202</v>
      </c>
      <c r="W5">
        <v>158</v>
      </c>
      <c r="X5">
        <v>0</v>
      </c>
      <c r="Y5">
        <v>0</v>
      </c>
      <c r="Z5">
        <v>360</v>
      </c>
      <c r="AA5">
        <v>65</v>
      </c>
      <c r="AB5">
        <v>1244</v>
      </c>
      <c r="AC5">
        <v>0</v>
      </c>
      <c r="AD5">
        <v>0</v>
      </c>
      <c r="AE5">
        <v>1309</v>
      </c>
      <c r="AF5">
        <v>316</v>
      </c>
      <c r="AG5">
        <v>547</v>
      </c>
      <c r="AH5">
        <v>0</v>
      </c>
      <c r="AI5">
        <v>0</v>
      </c>
      <c r="AJ5">
        <v>863</v>
      </c>
      <c r="AK5">
        <v>312</v>
      </c>
      <c r="AL5">
        <v>2773</v>
      </c>
      <c r="AM5">
        <v>0</v>
      </c>
      <c r="AN5">
        <v>0</v>
      </c>
      <c r="AO5">
        <v>3085</v>
      </c>
      <c r="AP5">
        <v>94</v>
      </c>
      <c r="AQ5">
        <v>1245</v>
      </c>
      <c r="AR5">
        <v>0</v>
      </c>
      <c r="AS5">
        <v>0</v>
      </c>
      <c r="AT5">
        <v>1339</v>
      </c>
      <c r="AU5">
        <v>304</v>
      </c>
      <c r="AV5">
        <v>1221</v>
      </c>
      <c r="AW5">
        <v>0</v>
      </c>
      <c r="AX5">
        <v>0</v>
      </c>
      <c r="AY5">
        <v>1525</v>
      </c>
      <c r="AZ5">
        <v>183</v>
      </c>
      <c r="BA5">
        <v>438</v>
      </c>
      <c r="BB5">
        <v>0</v>
      </c>
      <c r="BC5">
        <v>0</v>
      </c>
      <c r="BD5">
        <v>621</v>
      </c>
      <c r="BE5">
        <v>61</v>
      </c>
      <c r="BF5">
        <v>698</v>
      </c>
      <c r="BG5">
        <v>0</v>
      </c>
      <c r="BH5">
        <v>0</v>
      </c>
      <c r="BI5">
        <v>759</v>
      </c>
      <c r="BJ5">
        <v>185</v>
      </c>
      <c r="BK5">
        <v>242</v>
      </c>
      <c r="BL5">
        <v>0</v>
      </c>
      <c r="BM5">
        <v>0</v>
      </c>
      <c r="BN5">
        <v>427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5</v>
      </c>
      <c r="CA5">
        <v>0</v>
      </c>
      <c r="CB5">
        <v>0</v>
      </c>
      <c r="CC5">
        <v>5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</row>
    <row r="6" spans="1:91" x14ac:dyDescent="0.25">
      <c r="A6" s="73">
        <v>44203</v>
      </c>
      <c r="B6">
        <v>740</v>
      </c>
      <c r="C6">
        <v>1922</v>
      </c>
      <c r="D6">
        <v>0</v>
      </c>
      <c r="E6">
        <v>0</v>
      </c>
      <c r="F6">
        <v>2662</v>
      </c>
      <c r="G6">
        <v>624</v>
      </c>
      <c r="H6">
        <v>784</v>
      </c>
      <c r="I6">
        <v>0</v>
      </c>
      <c r="J6">
        <v>0</v>
      </c>
      <c r="K6">
        <v>1408</v>
      </c>
      <c r="L6">
        <v>175</v>
      </c>
      <c r="M6">
        <v>652</v>
      </c>
      <c r="N6">
        <v>0</v>
      </c>
      <c r="O6">
        <v>0</v>
      </c>
      <c r="P6">
        <v>827</v>
      </c>
      <c r="Q6">
        <v>202</v>
      </c>
      <c r="R6">
        <v>152</v>
      </c>
      <c r="S6">
        <v>0</v>
      </c>
      <c r="T6">
        <v>0</v>
      </c>
      <c r="U6">
        <v>354</v>
      </c>
      <c r="V6">
        <v>221</v>
      </c>
      <c r="W6">
        <v>256</v>
      </c>
      <c r="X6">
        <v>0</v>
      </c>
      <c r="Y6">
        <v>0</v>
      </c>
      <c r="Z6">
        <v>477</v>
      </c>
      <c r="AA6">
        <v>750</v>
      </c>
      <c r="AB6">
        <v>1705</v>
      </c>
      <c r="AC6">
        <v>0</v>
      </c>
      <c r="AD6">
        <v>0</v>
      </c>
      <c r="AE6">
        <v>2455</v>
      </c>
      <c r="AF6">
        <v>1092</v>
      </c>
      <c r="AG6">
        <v>392</v>
      </c>
      <c r="AH6">
        <v>0</v>
      </c>
      <c r="AI6">
        <v>0</v>
      </c>
      <c r="AJ6">
        <v>1484</v>
      </c>
      <c r="AK6">
        <v>993</v>
      </c>
      <c r="AL6">
        <v>5019</v>
      </c>
      <c r="AM6">
        <v>0</v>
      </c>
      <c r="AN6">
        <v>0</v>
      </c>
      <c r="AO6">
        <v>6012</v>
      </c>
      <c r="AP6">
        <v>1108</v>
      </c>
      <c r="AQ6">
        <v>3117</v>
      </c>
      <c r="AR6">
        <v>0</v>
      </c>
      <c r="AS6">
        <v>0</v>
      </c>
      <c r="AT6">
        <v>4225</v>
      </c>
      <c r="AU6">
        <v>456</v>
      </c>
      <c r="AV6">
        <v>1858</v>
      </c>
      <c r="AW6">
        <v>0</v>
      </c>
      <c r="AX6">
        <v>0</v>
      </c>
      <c r="AY6">
        <v>2314</v>
      </c>
      <c r="AZ6">
        <v>1181</v>
      </c>
      <c r="BA6">
        <v>1377</v>
      </c>
      <c r="BB6">
        <v>0</v>
      </c>
      <c r="BC6">
        <v>0</v>
      </c>
      <c r="BD6">
        <v>2558</v>
      </c>
      <c r="BE6">
        <v>309</v>
      </c>
      <c r="BF6">
        <v>1179</v>
      </c>
      <c r="BG6">
        <v>0</v>
      </c>
      <c r="BH6">
        <v>0</v>
      </c>
      <c r="BI6">
        <v>1488</v>
      </c>
      <c r="BJ6">
        <v>225</v>
      </c>
      <c r="BK6">
        <v>779</v>
      </c>
      <c r="BL6">
        <v>0</v>
      </c>
      <c r="BM6">
        <v>0</v>
      </c>
      <c r="BN6">
        <v>1004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8</v>
      </c>
      <c r="CA6">
        <v>0</v>
      </c>
      <c r="CB6">
        <v>0</v>
      </c>
      <c r="CC6">
        <v>8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</row>
    <row r="7" spans="1:91" x14ac:dyDescent="0.25">
      <c r="A7" s="73">
        <v>44204</v>
      </c>
      <c r="B7">
        <v>658</v>
      </c>
      <c r="C7">
        <v>2495</v>
      </c>
      <c r="D7">
        <v>0</v>
      </c>
      <c r="E7">
        <v>0</v>
      </c>
      <c r="F7">
        <v>3153</v>
      </c>
      <c r="G7">
        <v>163</v>
      </c>
      <c r="H7">
        <v>1259</v>
      </c>
      <c r="I7">
        <v>0</v>
      </c>
      <c r="J7">
        <v>0</v>
      </c>
      <c r="K7">
        <v>1422</v>
      </c>
      <c r="L7">
        <v>139</v>
      </c>
      <c r="M7">
        <v>813</v>
      </c>
      <c r="N7">
        <v>0</v>
      </c>
      <c r="O7">
        <v>0</v>
      </c>
      <c r="P7">
        <v>952</v>
      </c>
      <c r="Q7">
        <v>172</v>
      </c>
      <c r="R7">
        <v>141</v>
      </c>
      <c r="S7">
        <v>0</v>
      </c>
      <c r="T7">
        <v>0</v>
      </c>
      <c r="U7">
        <v>313</v>
      </c>
      <c r="V7">
        <v>504</v>
      </c>
      <c r="W7">
        <v>529</v>
      </c>
      <c r="X7">
        <v>0</v>
      </c>
      <c r="Y7">
        <v>0</v>
      </c>
      <c r="Z7">
        <v>1033</v>
      </c>
      <c r="AA7">
        <v>684</v>
      </c>
      <c r="AB7">
        <v>2667</v>
      </c>
      <c r="AC7">
        <v>0</v>
      </c>
      <c r="AD7">
        <v>0</v>
      </c>
      <c r="AE7">
        <v>3351</v>
      </c>
      <c r="AF7">
        <v>1054</v>
      </c>
      <c r="AG7">
        <v>2451</v>
      </c>
      <c r="AH7">
        <v>0</v>
      </c>
      <c r="AI7">
        <v>0</v>
      </c>
      <c r="AJ7">
        <v>3505</v>
      </c>
      <c r="AK7">
        <v>1153</v>
      </c>
      <c r="AL7">
        <v>7027</v>
      </c>
      <c r="AM7">
        <v>0</v>
      </c>
      <c r="AN7">
        <v>0</v>
      </c>
      <c r="AO7">
        <v>8180</v>
      </c>
      <c r="AP7">
        <v>1144</v>
      </c>
      <c r="AQ7">
        <v>3594</v>
      </c>
      <c r="AR7">
        <v>0</v>
      </c>
      <c r="AS7">
        <v>0</v>
      </c>
      <c r="AT7">
        <v>4738</v>
      </c>
      <c r="AU7">
        <v>746</v>
      </c>
      <c r="AV7">
        <v>2478</v>
      </c>
      <c r="AW7">
        <v>0</v>
      </c>
      <c r="AX7">
        <v>0</v>
      </c>
      <c r="AY7">
        <v>3224</v>
      </c>
      <c r="AZ7">
        <v>927</v>
      </c>
      <c r="BA7">
        <v>2539</v>
      </c>
      <c r="BB7">
        <v>0</v>
      </c>
      <c r="BC7">
        <v>0</v>
      </c>
      <c r="BD7">
        <v>3466</v>
      </c>
      <c r="BE7">
        <v>247</v>
      </c>
      <c r="BF7">
        <v>1798</v>
      </c>
      <c r="BG7">
        <v>0</v>
      </c>
      <c r="BH7">
        <v>0</v>
      </c>
      <c r="BI7">
        <v>2045</v>
      </c>
      <c r="BJ7">
        <v>417</v>
      </c>
      <c r="BK7">
        <v>1237</v>
      </c>
      <c r="BL7">
        <v>0</v>
      </c>
      <c r="BM7">
        <v>0</v>
      </c>
      <c r="BN7">
        <v>1654</v>
      </c>
      <c r="BO7">
        <v>0</v>
      </c>
      <c r="BP7">
        <v>0</v>
      </c>
      <c r="BQ7">
        <v>0</v>
      </c>
      <c r="BR7">
        <v>0</v>
      </c>
      <c r="BS7">
        <v>0</v>
      </c>
      <c r="BT7">
        <v>54</v>
      </c>
      <c r="BU7">
        <v>22</v>
      </c>
      <c r="BV7">
        <v>0</v>
      </c>
      <c r="BW7">
        <v>0</v>
      </c>
      <c r="BX7">
        <v>76</v>
      </c>
      <c r="BY7">
        <v>45</v>
      </c>
      <c r="BZ7">
        <v>53</v>
      </c>
      <c r="CA7">
        <v>0</v>
      </c>
      <c r="CB7">
        <v>0</v>
      </c>
      <c r="CC7">
        <v>98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</row>
    <row r="8" spans="1:91" x14ac:dyDescent="0.25">
      <c r="A8" s="73">
        <v>44205</v>
      </c>
      <c r="B8">
        <v>83</v>
      </c>
      <c r="C8">
        <v>400</v>
      </c>
      <c r="D8">
        <v>0</v>
      </c>
      <c r="E8">
        <v>0</v>
      </c>
      <c r="F8">
        <v>483</v>
      </c>
      <c r="G8">
        <v>215</v>
      </c>
      <c r="H8">
        <v>995</v>
      </c>
      <c r="I8">
        <v>0</v>
      </c>
      <c r="J8">
        <v>0</v>
      </c>
      <c r="K8">
        <v>1210</v>
      </c>
      <c r="L8">
        <v>22</v>
      </c>
      <c r="M8">
        <v>78</v>
      </c>
      <c r="N8">
        <v>0</v>
      </c>
      <c r="O8">
        <v>0</v>
      </c>
      <c r="P8">
        <v>100</v>
      </c>
      <c r="Q8">
        <v>10</v>
      </c>
      <c r="R8">
        <v>77</v>
      </c>
      <c r="S8">
        <v>0</v>
      </c>
      <c r="T8">
        <v>0</v>
      </c>
      <c r="U8">
        <v>87</v>
      </c>
      <c r="V8">
        <v>30</v>
      </c>
      <c r="W8">
        <v>515</v>
      </c>
      <c r="X8">
        <v>0</v>
      </c>
      <c r="Y8">
        <v>0</v>
      </c>
      <c r="Z8">
        <v>545</v>
      </c>
      <c r="AA8">
        <v>232</v>
      </c>
      <c r="AB8">
        <v>869</v>
      </c>
      <c r="AC8">
        <v>0</v>
      </c>
      <c r="AD8">
        <v>0</v>
      </c>
      <c r="AE8">
        <v>1101</v>
      </c>
      <c r="AF8">
        <v>29</v>
      </c>
      <c r="AG8">
        <v>1117</v>
      </c>
      <c r="AH8">
        <v>0</v>
      </c>
      <c r="AI8">
        <v>0</v>
      </c>
      <c r="AJ8">
        <v>1146</v>
      </c>
      <c r="AK8">
        <v>153</v>
      </c>
      <c r="AL8">
        <v>2836</v>
      </c>
      <c r="AM8">
        <v>0</v>
      </c>
      <c r="AN8">
        <v>0</v>
      </c>
      <c r="AO8">
        <v>2989</v>
      </c>
      <c r="AP8">
        <v>351</v>
      </c>
      <c r="AQ8">
        <v>1330</v>
      </c>
      <c r="AR8">
        <v>0</v>
      </c>
      <c r="AS8">
        <v>0</v>
      </c>
      <c r="AT8">
        <v>1681</v>
      </c>
      <c r="AU8">
        <v>337</v>
      </c>
      <c r="AV8">
        <v>1250</v>
      </c>
      <c r="AW8">
        <v>0</v>
      </c>
      <c r="AX8">
        <v>0</v>
      </c>
      <c r="AY8">
        <v>1587</v>
      </c>
      <c r="AZ8">
        <v>0</v>
      </c>
      <c r="BA8">
        <v>1511</v>
      </c>
      <c r="BB8">
        <v>0</v>
      </c>
      <c r="BC8">
        <v>0</v>
      </c>
      <c r="BD8">
        <v>1511</v>
      </c>
      <c r="BE8">
        <v>35</v>
      </c>
      <c r="BF8">
        <v>495</v>
      </c>
      <c r="BG8">
        <v>0</v>
      </c>
      <c r="BH8">
        <v>0</v>
      </c>
      <c r="BI8">
        <v>530</v>
      </c>
      <c r="BJ8">
        <v>15</v>
      </c>
      <c r="BK8">
        <v>1187</v>
      </c>
      <c r="BL8">
        <v>0</v>
      </c>
      <c r="BM8">
        <v>0</v>
      </c>
      <c r="BN8">
        <v>1202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20</v>
      </c>
      <c r="BV8">
        <v>0</v>
      </c>
      <c r="BW8">
        <v>0</v>
      </c>
      <c r="BX8">
        <v>20</v>
      </c>
      <c r="BY8">
        <v>16</v>
      </c>
      <c r="BZ8">
        <v>2</v>
      </c>
      <c r="CA8">
        <v>0</v>
      </c>
      <c r="CB8">
        <v>0</v>
      </c>
      <c r="CC8">
        <v>18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</row>
    <row r="9" spans="1:91" x14ac:dyDescent="0.25">
      <c r="A9" s="73">
        <v>44206</v>
      </c>
      <c r="B9">
        <v>73</v>
      </c>
      <c r="C9">
        <v>166</v>
      </c>
      <c r="D9">
        <v>0</v>
      </c>
      <c r="E9">
        <v>0</v>
      </c>
      <c r="F9">
        <v>239</v>
      </c>
      <c r="G9">
        <v>0</v>
      </c>
      <c r="H9">
        <v>115</v>
      </c>
      <c r="I9">
        <v>0</v>
      </c>
      <c r="J9">
        <v>0</v>
      </c>
      <c r="K9">
        <v>115</v>
      </c>
      <c r="L9">
        <v>118</v>
      </c>
      <c r="M9">
        <v>414</v>
      </c>
      <c r="N9">
        <v>0</v>
      </c>
      <c r="O9">
        <v>0</v>
      </c>
      <c r="P9">
        <v>532</v>
      </c>
      <c r="Q9">
        <v>0</v>
      </c>
      <c r="R9">
        <v>45</v>
      </c>
      <c r="S9">
        <v>0</v>
      </c>
      <c r="T9">
        <v>0</v>
      </c>
      <c r="U9">
        <v>45</v>
      </c>
      <c r="V9">
        <v>60</v>
      </c>
      <c r="W9">
        <v>557</v>
      </c>
      <c r="X9">
        <v>0</v>
      </c>
      <c r="Y9">
        <v>0</v>
      </c>
      <c r="Z9">
        <v>617</v>
      </c>
      <c r="AA9">
        <v>0</v>
      </c>
      <c r="AB9">
        <v>307</v>
      </c>
      <c r="AC9">
        <v>0</v>
      </c>
      <c r="AD9">
        <v>0</v>
      </c>
      <c r="AE9">
        <v>307</v>
      </c>
      <c r="AF9">
        <v>0</v>
      </c>
      <c r="AG9">
        <v>685</v>
      </c>
      <c r="AH9">
        <v>0</v>
      </c>
      <c r="AI9">
        <v>0</v>
      </c>
      <c r="AJ9">
        <v>685</v>
      </c>
      <c r="AK9">
        <v>40</v>
      </c>
      <c r="AL9">
        <v>1651</v>
      </c>
      <c r="AM9">
        <v>0</v>
      </c>
      <c r="AN9">
        <v>0</v>
      </c>
      <c r="AO9">
        <v>1691</v>
      </c>
      <c r="AP9">
        <v>143</v>
      </c>
      <c r="AQ9">
        <v>229</v>
      </c>
      <c r="AR9">
        <v>0</v>
      </c>
      <c r="AS9">
        <v>0</v>
      </c>
      <c r="AT9">
        <v>372</v>
      </c>
      <c r="AU9">
        <v>0</v>
      </c>
      <c r="AV9">
        <v>693</v>
      </c>
      <c r="AW9">
        <v>0</v>
      </c>
      <c r="AX9">
        <v>0</v>
      </c>
      <c r="AY9">
        <v>693</v>
      </c>
      <c r="AZ9">
        <v>0</v>
      </c>
      <c r="BA9">
        <v>650</v>
      </c>
      <c r="BB9">
        <v>0</v>
      </c>
      <c r="BC9">
        <v>0</v>
      </c>
      <c r="BD9">
        <v>650</v>
      </c>
      <c r="BE9">
        <v>4</v>
      </c>
      <c r="BF9">
        <v>102</v>
      </c>
      <c r="BG9">
        <v>0</v>
      </c>
      <c r="BH9">
        <v>0</v>
      </c>
      <c r="BI9">
        <v>106</v>
      </c>
      <c r="BJ9">
        <v>0</v>
      </c>
      <c r="BK9">
        <v>631</v>
      </c>
      <c r="BL9">
        <v>0</v>
      </c>
      <c r="BM9">
        <v>0</v>
      </c>
      <c r="BN9">
        <v>631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</row>
    <row r="10" spans="1:91" x14ac:dyDescent="0.25">
      <c r="A10" s="73">
        <v>44207</v>
      </c>
      <c r="B10">
        <v>706</v>
      </c>
      <c r="C10">
        <v>3393</v>
      </c>
      <c r="D10">
        <v>0</v>
      </c>
      <c r="E10">
        <v>0</v>
      </c>
      <c r="F10">
        <v>4099</v>
      </c>
      <c r="G10">
        <v>456</v>
      </c>
      <c r="H10">
        <v>1585</v>
      </c>
      <c r="I10">
        <v>0</v>
      </c>
      <c r="J10">
        <v>0</v>
      </c>
      <c r="K10">
        <v>2041</v>
      </c>
      <c r="L10">
        <v>422</v>
      </c>
      <c r="M10">
        <v>1111</v>
      </c>
      <c r="N10">
        <v>0</v>
      </c>
      <c r="O10">
        <v>0</v>
      </c>
      <c r="P10">
        <v>1533</v>
      </c>
      <c r="Q10">
        <v>32</v>
      </c>
      <c r="R10">
        <v>104</v>
      </c>
      <c r="S10">
        <v>0</v>
      </c>
      <c r="T10">
        <v>0</v>
      </c>
      <c r="U10">
        <v>136</v>
      </c>
      <c r="V10">
        <v>326</v>
      </c>
      <c r="W10">
        <v>934</v>
      </c>
      <c r="X10">
        <v>0</v>
      </c>
      <c r="Y10">
        <v>0</v>
      </c>
      <c r="Z10">
        <v>1260</v>
      </c>
      <c r="AA10">
        <v>303</v>
      </c>
      <c r="AB10">
        <v>2623</v>
      </c>
      <c r="AC10">
        <v>0</v>
      </c>
      <c r="AD10">
        <v>0</v>
      </c>
      <c r="AE10">
        <v>2926</v>
      </c>
      <c r="AF10">
        <v>345</v>
      </c>
      <c r="AG10">
        <v>2216</v>
      </c>
      <c r="AH10">
        <v>0</v>
      </c>
      <c r="AI10">
        <v>0</v>
      </c>
      <c r="AJ10">
        <v>2561</v>
      </c>
      <c r="AK10">
        <v>660</v>
      </c>
      <c r="AL10">
        <v>5483</v>
      </c>
      <c r="AM10">
        <v>0</v>
      </c>
      <c r="AN10">
        <v>0</v>
      </c>
      <c r="AO10">
        <v>6143</v>
      </c>
      <c r="AP10">
        <v>657</v>
      </c>
      <c r="AQ10">
        <v>3778</v>
      </c>
      <c r="AR10">
        <v>0</v>
      </c>
      <c r="AS10">
        <v>0</v>
      </c>
      <c r="AT10">
        <v>4435</v>
      </c>
      <c r="AU10">
        <v>684</v>
      </c>
      <c r="AV10">
        <v>2182</v>
      </c>
      <c r="AW10">
        <v>0</v>
      </c>
      <c r="AX10">
        <v>0</v>
      </c>
      <c r="AY10">
        <v>2866</v>
      </c>
      <c r="AZ10">
        <v>355</v>
      </c>
      <c r="BA10">
        <v>2912</v>
      </c>
      <c r="BB10">
        <v>0</v>
      </c>
      <c r="BC10">
        <v>0</v>
      </c>
      <c r="BD10">
        <v>3267</v>
      </c>
      <c r="BE10">
        <v>577</v>
      </c>
      <c r="BF10">
        <v>1656</v>
      </c>
      <c r="BG10">
        <v>0</v>
      </c>
      <c r="BH10">
        <v>0</v>
      </c>
      <c r="BI10">
        <v>2233</v>
      </c>
      <c r="BJ10">
        <v>101</v>
      </c>
      <c r="BK10">
        <v>1662</v>
      </c>
      <c r="BL10">
        <v>0</v>
      </c>
      <c r="BM10">
        <v>0</v>
      </c>
      <c r="BN10">
        <v>1763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23</v>
      </c>
      <c r="BU10">
        <v>22</v>
      </c>
      <c r="BV10">
        <v>0</v>
      </c>
      <c r="BW10">
        <v>0</v>
      </c>
      <c r="BX10">
        <v>45</v>
      </c>
      <c r="BY10">
        <v>54</v>
      </c>
      <c r="BZ10">
        <v>72</v>
      </c>
      <c r="CA10">
        <v>0</v>
      </c>
      <c r="CB10">
        <v>0</v>
      </c>
      <c r="CC10">
        <v>126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</row>
    <row r="11" spans="1:91" x14ac:dyDescent="0.25">
      <c r="A11" s="73">
        <v>44208</v>
      </c>
      <c r="B11">
        <v>1211</v>
      </c>
      <c r="C11">
        <v>4899</v>
      </c>
      <c r="D11">
        <v>0</v>
      </c>
      <c r="E11">
        <v>0</v>
      </c>
      <c r="F11">
        <v>6110</v>
      </c>
      <c r="G11">
        <v>1184</v>
      </c>
      <c r="H11">
        <v>1464</v>
      </c>
      <c r="I11">
        <v>0</v>
      </c>
      <c r="J11">
        <v>0</v>
      </c>
      <c r="K11">
        <v>2648</v>
      </c>
      <c r="L11">
        <v>1095</v>
      </c>
      <c r="M11">
        <v>1607</v>
      </c>
      <c r="N11">
        <v>0</v>
      </c>
      <c r="O11">
        <v>0</v>
      </c>
      <c r="P11">
        <v>2702</v>
      </c>
      <c r="Q11">
        <v>29</v>
      </c>
      <c r="R11">
        <v>117</v>
      </c>
      <c r="S11">
        <v>0</v>
      </c>
      <c r="T11">
        <v>0</v>
      </c>
      <c r="U11">
        <v>146</v>
      </c>
      <c r="V11">
        <v>795</v>
      </c>
      <c r="W11">
        <v>1431</v>
      </c>
      <c r="X11">
        <v>0</v>
      </c>
      <c r="Y11">
        <v>0</v>
      </c>
      <c r="Z11">
        <v>2226</v>
      </c>
      <c r="AA11">
        <v>1284</v>
      </c>
      <c r="AB11">
        <v>3613</v>
      </c>
      <c r="AC11">
        <v>0</v>
      </c>
      <c r="AD11">
        <v>0</v>
      </c>
      <c r="AE11">
        <v>4897</v>
      </c>
      <c r="AF11">
        <v>1062</v>
      </c>
      <c r="AG11">
        <v>3814</v>
      </c>
      <c r="AH11">
        <v>0</v>
      </c>
      <c r="AI11">
        <v>0</v>
      </c>
      <c r="AJ11">
        <v>4876</v>
      </c>
      <c r="AK11">
        <v>1183</v>
      </c>
      <c r="AL11">
        <v>9265</v>
      </c>
      <c r="AM11">
        <v>0</v>
      </c>
      <c r="AN11">
        <v>0</v>
      </c>
      <c r="AO11">
        <v>10448</v>
      </c>
      <c r="AP11">
        <v>1643</v>
      </c>
      <c r="AQ11">
        <v>3914</v>
      </c>
      <c r="AR11">
        <v>0</v>
      </c>
      <c r="AS11">
        <v>0</v>
      </c>
      <c r="AT11">
        <v>5557</v>
      </c>
      <c r="AU11">
        <v>943</v>
      </c>
      <c r="AV11">
        <v>2575</v>
      </c>
      <c r="AW11">
        <v>0</v>
      </c>
      <c r="AX11">
        <v>0</v>
      </c>
      <c r="AY11">
        <v>3518</v>
      </c>
      <c r="AZ11">
        <v>1328</v>
      </c>
      <c r="BA11">
        <v>3935</v>
      </c>
      <c r="BB11">
        <v>0</v>
      </c>
      <c r="BC11">
        <v>0</v>
      </c>
      <c r="BD11">
        <v>5263</v>
      </c>
      <c r="BE11">
        <v>1857</v>
      </c>
      <c r="BF11">
        <v>3184</v>
      </c>
      <c r="BG11">
        <v>0</v>
      </c>
      <c r="BH11">
        <v>0</v>
      </c>
      <c r="BI11">
        <v>5041</v>
      </c>
      <c r="BJ11">
        <v>798</v>
      </c>
      <c r="BK11">
        <v>2193</v>
      </c>
      <c r="BL11">
        <v>0</v>
      </c>
      <c r="BM11">
        <v>0</v>
      </c>
      <c r="BN11">
        <v>2991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46</v>
      </c>
      <c r="BV11">
        <v>0</v>
      </c>
      <c r="BW11">
        <v>0</v>
      </c>
      <c r="BX11">
        <v>46</v>
      </c>
      <c r="BY11">
        <v>53</v>
      </c>
      <c r="BZ11">
        <v>68</v>
      </c>
      <c r="CA11">
        <v>0</v>
      </c>
      <c r="CB11">
        <v>0</v>
      </c>
      <c r="CC11">
        <v>121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</row>
    <row r="12" spans="1:91" x14ac:dyDescent="0.25">
      <c r="A12" s="73">
        <v>44209</v>
      </c>
      <c r="B12">
        <v>1132</v>
      </c>
      <c r="C12">
        <v>5387</v>
      </c>
      <c r="D12">
        <v>0</v>
      </c>
      <c r="E12">
        <v>0</v>
      </c>
      <c r="F12">
        <v>6519</v>
      </c>
      <c r="G12">
        <v>1747</v>
      </c>
      <c r="H12">
        <v>2593</v>
      </c>
      <c r="I12">
        <v>0</v>
      </c>
      <c r="J12">
        <v>0</v>
      </c>
      <c r="K12">
        <v>4340</v>
      </c>
      <c r="L12">
        <v>1440</v>
      </c>
      <c r="M12">
        <v>1862</v>
      </c>
      <c r="N12">
        <v>0</v>
      </c>
      <c r="O12">
        <v>0</v>
      </c>
      <c r="P12">
        <v>3302</v>
      </c>
      <c r="Q12">
        <v>12</v>
      </c>
      <c r="R12">
        <v>146</v>
      </c>
      <c r="S12">
        <v>0</v>
      </c>
      <c r="T12">
        <v>0</v>
      </c>
      <c r="U12">
        <v>158</v>
      </c>
      <c r="V12">
        <v>406</v>
      </c>
      <c r="W12">
        <v>1465</v>
      </c>
      <c r="X12">
        <v>0</v>
      </c>
      <c r="Y12">
        <v>0</v>
      </c>
      <c r="Z12">
        <v>1871</v>
      </c>
      <c r="AA12">
        <v>2362</v>
      </c>
      <c r="AB12">
        <v>4094</v>
      </c>
      <c r="AC12">
        <v>0</v>
      </c>
      <c r="AD12">
        <v>0</v>
      </c>
      <c r="AE12">
        <v>6456</v>
      </c>
      <c r="AF12">
        <v>656</v>
      </c>
      <c r="AG12">
        <v>4181</v>
      </c>
      <c r="AH12">
        <v>0</v>
      </c>
      <c r="AI12">
        <v>0</v>
      </c>
      <c r="AJ12">
        <v>4837</v>
      </c>
      <c r="AK12">
        <v>1527</v>
      </c>
      <c r="AL12">
        <v>8658</v>
      </c>
      <c r="AM12">
        <v>0</v>
      </c>
      <c r="AN12">
        <v>0</v>
      </c>
      <c r="AO12">
        <v>10185</v>
      </c>
      <c r="AP12">
        <v>1753</v>
      </c>
      <c r="AQ12">
        <v>4101</v>
      </c>
      <c r="AR12">
        <v>0</v>
      </c>
      <c r="AS12">
        <v>0</v>
      </c>
      <c r="AT12">
        <v>5854</v>
      </c>
      <c r="AU12">
        <v>1018</v>
      </c>
      <c r="AV12">
        <v>2499</v>
      </c>
      <c r="AW12">
        <v>0</v>
      </c>
      <c r="AX12">
        <v>0</v>
      </c>
      <c r="AY12">
        <v>3517</v>
      </c>
      <c r="AZ12">
        <v>1473</v>
      </c>
      <c r="BA12">
        <v>4511</v>
      </c>
      <c r="BB12">
        <v>0</v>
      </c>
      <c r="BC12">
        <v>0</v>
      </c>
      <c r="BD12">
        <v>5984</v>
      </c>
      <c r="BE12">
        <v>798</v>
      </c>
      <c r="BF12">
        <v>2971</v>
      </c>
      <c r="BG12">
        <v>0</v>
      </c>
      <c r="BH12">
        <v>0</v>
      </c>
      <c r="BI12">
        <v>3769</v>
      </c>
      <c r="BJ12">
        <v>552</v>
      </c>
      <c r="BK12">
        <v>2172</v>
      </c>
      <c r="BL12">
        <v>0</v>
      </c>
      <c r="BM12">
        <v>0</v>
      </c>
      <c r="BN12">
        <v>2724</v>
      </c>
      <c r="BO12">
        <v>16</v>
      </c>
      <c r="BP12">
        <v>13</v>
      </c>
      <c r="BQ12">
        <v>0</v>
      </c>
      <c r="BR12">
        <v>0</v>
      </c>
      <c r="BS12">
        <v>29</v>
      </c>
      <c r="BT12">
        <v>6</v>
      </c>
      <c r="BU12">
        <v>76</v>
      </c>
      <c r="BV12">
        <v>0</v>
      </c>
      <c r="BW12">
        <v>0</v>
      </c>
      <c r="BX12">
        <v>82</v>
      </c>
      <c r="BY12">
        <v>15</v>
      </c>
      <c r="BZ12">
        <v>61</v>
      </c>
      <c r="CA12">
        <v>0</v>
      </c>
      <c r="CB12">
        <v>0</v>
      </c>
      <c r="CC12">
        <v>76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</row>
    <row r="13" spans="1:91" x14ac:dyDescent="0.25">
      <c r="A13" s="73">
        <v>44210</v>
      </c>
      <c r="B13">
        <v>1465</v>
      </c>
      <c r="C13">
        <v>6341</v>
      </c>
      <c r="D13">
        <v>0</v>
      </c>
      <c r="E13">
        <v>0</v>
      </c>
      <c r="F13">
        <v>7806</v>
      </c>
      <c r="G13">
        <v>1418</v>
      </c>
      <c r="H13">
        <v>2902</v>
      </c>
      <c r="I13">
        <v>0</v>
      </c>
      <c r="J13">
        <v>0</v>
      </c>
      <c r="K13">
        <v>4320</v>
      </c>
      <c r="L13">
        <v>1209</v>
      </c>
      <c r="M13">
        <v>2220</v>
      </c>
      <c r="N13">
        <v>0</v>
      </c>
      <c r="O13">
        <v>0</v>
      </c>
      <c r="P13">
        <v>3429</v>
      </c>
      <c r="Q13">
        <v>37</v>
      </c>
      <c r="R13">
        <v>107</v>
      </c>
      <c r="S13">
        <v>0</v>
      </c>
      <c r="T13">
        <v>0</v>
      </c>
      <c r="U13">
        <v>144</v>
      </c>
      <c r="V13">
        <v>449</v>
      </c>
      <c r="W13">
        <v>1442</v>
      </c>
      <c r="X13">
        <v>0</v>
      </c>
      <c r="Y13">
        <v>0</v>
      </c>
      <c r="Z13">
        <v>1891</v>
      </c>
      <c r="AA13">
        <v>3608</v>
      </c>
      <c r="AB13">
        <v>3711</v>
      </c>
      <c r="AC13">
        <v>0</v>
      </c>
      <c r="AD13">
        <v>0</v>
      </c>
      <c r="AE13">
        <v>7319</v>
      </c>
      <c r="AF13">
        <v>765</v>
      </c>
      <c r="AG13">
        <v>4220</v>
      </c>
      <c r="AH13">
        <v>0</v>
      </c>
      <c r="AI13">
        <v>0</v>
      </c>
      <c r="AJ13">
        <v>4985</v>
      </c>
      <c r="AK13">
        <v>1718</v>
      </c>
      <c r="AL13">
        <v>8813</v>
      </c>
      <c r="AM13">
        <v>0</v>
      </c>
      <c r="AN13">
        <v>0</v>
      </c>
      <c r="AO13">
        <v>10531</v>
      </c>
      <c r="AP13">
        <v>2093</v>
      </c>
      <c r="AQ13">
        <v>4669</v>
      </c>
      <c r="AR13">
        <v>0</v>
      </c>
      <c r="AS13">
        <v>0</v>
      </c>
      <c r="AT13">
        <v>6762</v>
      </c>
      <c r="AU13">
        <v>2301</v>
      </c>
      <c r="AV13">
        <v>2704</v>
      </c>
      <c r="AW13">
        <v>0</v>
      </c>
      <c r="AX13">
        <v>0</v>
      </c>
      <c r="AY13">
        <v>5005</v>
      </c>
      <c r="AZ13">
        <v>2524</v>
      </c>
      <c r="BA13">
        <v>5544</v>
      </c>
      <c r="BB13">
        <v>0</v>
      </c>
      <c r="BC13">
        <v>0</v>
      </c>
      <c r="BD13">
        <v>8068</v>
      </c>
      <c r="BE13">
        <v>2045</v>
      </c>
      <c r="BF13">
        <v>3601</v>
      </c>
      <c r="BG13">
        <v>0</v>
      </c>
      <c r="BH13">
        <v>0</v>
      </c>
      <c r="BI13">
        <v>5646</v>
      </c>
      <c r="BJ13">
        <v>555</v>
      </c>
      <c r="BK13">
        <v>2171</v>
      </c>
      <c r="BL13">
        <v>0</v>
      </c>
      <c r="BM13">
        <v>0</v>
      </c>
      <c r="BN13">
        <v>2726</v>
      </c>
      <c r="BO13">
        <v>6</v>
      </c>
      <c r="BP13">
        <v>41</v>
      </c>
      <c r="BQ13">
        <v>0</v>
      </c>
      <c r="BR13">
        <v>0</v>
      </c>
      <c r="BS13">
        <v>47</v>
      </c>
      <c r="BT13">
        <v>1</v>
      </c>
      <c r="BU13">
        <v>75</v>
      </c>
      <c r="BV13">
        <v>0</v>
      </c>
      <c r="BW13">
        <v>0</v>
      </c>
      <c r="BX13">
        <v>76</v>
      </c>
      <c r="BY13">
        <v>37</v>
      </c>
      <c r="BZ13">
        <v>62</v>
      </c>
      <c r="CA13">
        <v>0</v>
      </c>
      <c r="CB13">
        <v>0</v>
      </c>
      <c r="CC13">
        <v>99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</row>
    <row r="14" spans="1:91" x14ac:dyDescent="0.25">
      <c r="A14" s="73">
        <v>44211</v>
      </c>
      <c r="B14">
        <v>1480</v>
      </c>
      <c r="C14">
        <v>6237</v>
      </c>
      <c r="D14">
        <v>0</v>
      </c>
      <c r="E14">
        <v>0</v>
      </c>
      <c r="F14">
        <v>7717</v>
      </c>
      <c r="G14">
        <v>1177</v>
      </c>
      <c r="H14">
        <v>2806</v>
      </c>
      <c r="I14">
        <v>0</v>
      </c>
      <c r="J14">
        <v>0</v>
      </c>
      <c r="K14">
        <v>3983</v>
      </c>
      <c r="L14">
        <v>1135</v>
      </c>
      <c r="M14">
        <v>2557</v>
      </c>
      <c r="N14">
        <v>0</v>
      </c>
      <c r="O14">
        <v>0</v>
      </c>
      <c r="P14">
        <v>3692</v>
      </c>
      <c r="Q14">
        <v>17</v>
      </c>
      <c r="R14">
        <v>146</v>
      </c>
      <c r="S14">
        <v>0</v>
      </c>
      <c r="T14">
        <v>0</v>
      </c>
      <c r="U14">
        <v>163</v>
      </c>
      <c r="V14">
        <v>347</v>
      </c>
      <c r="W14">
        <v>1448</v>
      </c>
      <c r="X14">
        <v>0</v>
      </c>
      <c r="Y14">
        <v>0</v>
      </c>
      <c r="Z14">
        <v>1795</v>
      </c>
      <c r="AA14">
        <v>2340</v>
      </c>
      <c r="AB14">
        <v>4276</v>
      </c>
      <c r="AC14">
        <v>0</v>
      </c>
      <c r="AD14">
        <v>0</v>
      </c>
      <c r="AE14">
        <v>6616</v>
      </c>
      <c r="AF14">
        <v>809</v>
      </c>
      <c r="AG14">
        <v>4180</v>
      </c>
      <c r="AH14">
        <v>0</v>
      </c>
      <c r="AI14">
        <v>0</v>
      </c>
      <c r="AJ14">
        <v>4989</v>
      </c>
      <c r="AK14">
        <v>2331</v>
      </c>
      <c r="AL14">
        <v>8748</v>
      </c>
      <c r="AM14">
        <v>0</v>
      </c>
      <c r="AN14">
        <v>0</v>
      </c>
      <c r="AO14">
        <v>11079</v>
      </c>
      <c r="AP14">
        <v>1985</v>
      </c>
      <c r="AQ14">
        <v>5169</v>
      </c>
      <c r="AR14">
        <v>0</v>
      </c>
      <c r="AS14">
        <v>0</v>
      </c>
      <c r="AT14">
        <v>7154</v>
      </c>
      <c r="AU14">
        <v>2080</v>
      </c>
      <c r="AV14">
        <v>3152</v>
      </c>
      <c r="AW14">
        <v>0</v>
      </c>
      <c r="AX14">
        <v>0</v>
      </c>
      <c r="AY14">
        <v>5232</v>
      </c>
      <c r="AZ14">
        <v>1874</v>
      </c>
      <c r="BA14">
        <v>5507</v>
      </c>
      <c r="BB14">
        <v>0</v>
      </c>
      <c r="BC14">
        <v>0</v>
      </c>
      <c r="BD14">
        <v>7381</v>
      </c>
      <c r="BE14">
        <v>1317</v>
      </c>
      <c r="BF14">
        <v>3191</v>
      </c>
      <c r="BG14">
        <v>0</v>
      </c>
      <c r="BH14">
        <v>0</v>
      </c>
      <c r="BI14">
        <v>4508</v>
      </c>
      <c r="BJ14">
        <v>523</v>
      </c>
      <c r="BK14">
        <v>1931</v>
      </c>
      <c r="BL14">
        <v>0</v>
      </c>
      <c r="BM14">
        <v>0</v>
      </c>
      <c r="BN14">
        <v>2454</v>
      </c>
      <c r="BO14">
        <v>18</v>
      </c>
      <c r="BP14">
        <v>23</v>
      </c>
      <c r="BQ14">
        <v>0</v>
      </c>
      <c r="BR14">
        <v>0</v>
      </c>
      <c r="BS14">
        <v>41</v>
      </c>
      <c r="BT14">
        <v>0</v>
      </c>
      <c r="BU14">
        <v>85</v>
      </c>
      <c r="BV14">
        <v>0</v>
      </c>
      <c r="BW14">
        <v>0</v>
      </c>
      <c r="BX14">
        <v>85</v>
      </c>
      <c r="BY14">
        <v>11</v>
      </c>
      <c r="BZ14">
        <v>122</v>
      </c>
      <c r="CA14">
        <v>0</v>
      </c>
      <c r="CB14">
        <v>0</v>
      </c>
      <c r="CC14">
        <v>133</v>
      </c>
      <c r="CD14">
        <v>271</v>
      </c>
      <c r="CE14">
        <v>34</v>
      </c>
      <c r="CF14">
        <v>0</v>
      </c>
      <c r="CG14">
        <v>0</v>
      </c>
      <c r="CH14">
        <v>305</v>
      </c>
      <c r="CI14">
        <v>0</v>
      </c>
      <c r="CJ14">
        <v>0</v>
      </c>
      <c r="CK14">
        <v>0</v>
      </c>
      <c r="CL14">
        <v>0</v>
      </c>
      <c r="CM14">
        <v>0</v>
      </c>
    </row>
    <row r="15" spans="1:91" x14ac:dyDescent="0.25">
      <c r="A15" s="73">
        <v>44212</v>
      </c>
      <c r="B15">
        <v>1140</v>
      </c>
      <c r="C15">
        <v>1606</v>
      </c>
      <c r="D15">
        <v>0</v>
      </c>
      <c r="E15">
        <v>0</v>
      </c>
      <c r="F15">
        <v>2746</v>
      </c>
      <c r="G15">
        <v>470</v>
      </c>
      <c r="H15">
        <v>1763</v>
      </c>
      <c r="I15">
        <v>0</v>
      </c>
      <c r="J15">
        <v>0</v>
      </c>
      <c r="K15">
        <v>2233</v>
      </c>
      <c r="L15">
        <v>171</v>
      </c>
      <c r="M15">
        <v>832</v>
      </c>
      <c r="N15">
        <v>0</v>
      </c>
      <c r="O15">
        <v>0</v>
      </c>
      <c r="P15">
        <v>1003</v>
      </c>
      <c r="Q15">
        <v>0</v>
      </c>
      <c r="R15">
        <v>158</v>
      </c>
      <c r="S15">
        <v>0</v>
      </c>
      <c r="T15">
        <v>0</v>
      </c>
      <c r="U15">
        <v>158</v>
      </c>
      <c r="V15">
        <v>0</v>
      </c>
      <c r="W15">
        <v>435</v>
      </c>
      <c r="X15">
        <v>0</v>
      </c>
      <c r="Y15">
        <v>0</v>
      </c>
      <c r="Z15">
        <v>435</v>
      </c>
      <c r="AA15">
        <v>317</v>
      </c>
      <c r="AB15">
        <v>451</v>
      </c>
      <c r="AC15">
        <v>0</v>
      </c>
      <c r="AD15">
        <v>0</v>
      </c>
      <c r="AE15">
        <v>768</v>
      </c>
      <c r="AF15">
        <v>0</v>
      </c>
      <c r="AG15">
        <v>1145</v>
      </c>
      <c r="AH15">
        <v>0</v>
      </c>
      <c r="AI15">
        <v>0</v>
      </c>
      <c r="AJ15">
        <v>1145</v>
      </c>
      <c r="AK15">
        <v>856</v>
      </c>
      <c r="AL15">
        <v>3665</v>
      </c>
      <c r="AM15">
        <v>0</v>
      </c>
      <c r="AN15">
        <v>0</v>
      </c>
      <c r="AO15">
        <v>4521</v>
      </c>
      <c r="AP15">
        <v>450</v>
      </c>
      <c r="AQ15">
        <v>1212</v>
      </c>
      <c r="AR15">
        <v>0</v>
      </c>
      <c r="AS15">
        <v>0</v>
      </c>
      <c r="AT15">
        <v>1662</v>
      </c>
      <c r="AU15">
        <v>256</v>
      </c>
      <c r="AV15">
        <v>909</v>
      </c>
      <c r="AW15">
        <v>0</v>
      </c>
      <c r="AX15">
        <v>0</v>
      </c>
      <c r="AY15">
        <v>1165</v>
      </c>
      <c r="AZ15">
        <v>130</v>
      </c>
      <c r="BA15">
        <v>2129</v>
      </c>
      <c r="BB15">
        <v>0</v>
      </c>
      <c r="BC15">
        <v>0</v>
      </c>
      <c r="BD15">
        <v>2259</v>
      </c>
      <c r="BE15">
        <v>992</v>
      </c>
      <c r="BF15">
        <v>851</v>
      </c>
      <c r="BG15">
        <v>0</v>
      </c>
      <c r="BH15">
        <v>0</v>
      </c>
      <c r="BI15">
        <v>1843</v>
      </c>
      <c r="BJ15">
        <v>32</v>
      </c>
      <c r="BK15">
        <v>659</v>
      </c>
      <c r="BL15">
        <v>0</v>
      </c>
      <c r="BM15">
        <v>0</v>
      </c>
      <c r="BN15">
        <v>691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</row>
    <row r="16" spans="1:91" x14ac:dyDescent="0.25">
      <c r="A16" s="73">
        <v>44213</v>
      </c>
      <c r="B16">
        <v>288</v>
      </c>
      <c r="C16">
        <v>772</v>
      </c>
      <c r="D16">
        <v>0</v>
      </c>
      <c r="E16">
        <v>0</v>
      </c>
      <c r="F16">
        <v>1060</v>
      </c>
      <c r="G16">
        <v>0</v>
      </c>
      <c r="H16">
        <v>167</v>
      </c>
      <c r="I16">
        <v>0</v>
      </c>
      <c r="J16">
        <v>0</v>
      </c>
      <c r="K16">
        <v>167</v>
      </c>
      <c r="L16">
        <v>15</v>
      </c>
      <c r="M16">
        <v>234</v>
      </c>
      <c r="N16">
        <v>0</v>
      </c>
      <c r="O16">
        <v>0</v>
      </c>
      <c r="P16">
        <v>249</v>
      </c>
      <c r="Q16">
        <v>111</v>
      </c>
      <c r="R16">
        <v>0</v>
      </c>
      <c r="S16">
        <v>0</v>
      </c>
      <c r="T16">
        <v>0</v>
      </c>
      <c r="U16">
        <v>111</v>
      </c>
      <c r="V16">
        <v>0</v>
      </c>
      <c r="W16">
        <v>245</v>
      </c>
      <c r="X16">
        <v>0</v>
      </c>
      <c r="Y16">
        <v>0</v>
      </c>
      <c r="Z16">
        <v>245</v>
      </c>
      <c r="AA16">
        <v>249</v>
      </c>
      <c r="AB16">
        <v>249</v>
      </c>
      <c r="AC16">
        <v>0</v>
      </c>
      <c r="AD16">
        <v>0</v>
      </c>
      <c r="AE16">
        <v>498</v>
      </c>
      <c r="AF16">
        <v>0</v>
      </c>
      <c r="AG16">
        <v>723</v>
      </c>
      <c r="AH16">
        <v>0</v>
      </c>
      <c r="AI16">
        <v>0</v>
      </c>
      <c r="AJ16">
        <v>723</v>
      </c>
      <c r="AK16">
        <v>73</v>
      </c>
      <c r="AL16">
        <v>812</v>
      </c>
      <c r="AM16">
        <v>0</v>
      </c>
      <c r="AN16">
        <v>0</v>
      </c>
      <c r="AO16">
        <v>885</v>
      </c>
      <c r="AP16">
        <v>271</v>
      </c>
      <c r="AQ16">
        <v>204</v>
      </c>
      <c r="AR16">
        <v>0</v>
      </c>
      <c r="AS16">
        <v>0</v>
      </c>
      <c r="AT16">
        <v>475</v>
      </c>
      <c r="AU16">
        <v>0</v>
      </c>
      <c r="AV16">
        <v>243</v>
      </c>
      <c r="AW16">
        <v>0</v>
      </c>
      <c r="AX16">
        <v>0</v>
      </c>
      <c r="AY16">
        <v>243</v>
      </c>
      <c r="AZ16">
        <v>58</v>
      </c>
      <c r="BA16">
        <v>692</v>
      </c>
      <c r="BB16">
        <v>0</v>
      </c>
      <c r="BC16">
        <v>0</v>
      </c>
      <c r="BD16">
        <v>750</v>
      </c>
      <c r="BE16">
        <v>600</v>
      </c>
      <c r="BF16">
        <v>161</v>
      </c>
      <c r="BG16">
        <v>0</v>
      </c>
      <c r="BH16">
        <v>0</v>
      </c>
      <c r="BI16">
        <v>761</v>
      </c>
      <c r="BJ16">
        <v>0</v>
      </c>
      <c r="BK16">
        <v>362</v>
      </c>
      <c r="BL16">
        <v>0</v>
      </c>
      <c r="BM16">
        <v>0</v>
      </c>
      <c r="BN16">
        <v>362</v>
      </c>
      <c r="BO16">
        <v>5</v>
      </c>
      <c r="BP16">
        <v>5</v>
      </c>
      <c r="BQ16">
        <v>0</v>
      </c>
      <c r="BR16">
        <v>0</v>
      </c>
      <c r="BS16">
        <v>10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</row>
    <row r="17" spans="1:91" x14ac:dyDescent="0.25">
      <c r="A17" s="73">
        <v>44214</v>
      </c>
      <c r="B17">
        <v>589</v>
      </c>
      <c r="C17">
        <v>2788</v>
      </c>
      <c r="D17">
        <v>4237</v>
      </c>
      <c r="E17">
        <v>92</v>
      </c>
      <c r="F17">
        <v>7706</v>
      </c>
      <c r="G17">
        <v>353</v>
      </c>
      <c r="H17">
        <v>666</v>
      </c>
      <c r="I17">
        <v>2959</v>
      </c>
      <c r="J17">
        <v>12</v>
      </c>
      <c r="K17">
        <v>3990</v>
      </c>
      <c r="L17">
        <v>343</v>
      </c>
      <c r="M17">
        <v>1092</v>
      </c>
      <c r="N17">
        <v>1326</v>
      </c>
      <c r="O17">
        <v>20</v>
      </c>
      <c r="P17">
        <v>2781</v>
      </c>
      <c r="Q17">
        <v>30</v>
      </c>
      <c r="R17">
        <v>71</v>
      </c>
      <c r="S17">
        <v>72</v>
      </c>
      <c r="T17">
        <v>0</v>
      </c>
      <c r="U17">
        <v>173</v>
      </c>
      <c r="V17">
        <v>278</v>
      </c>
      <c r="W17">
        <v>875</v>
      </c>
      <c r="X17">
        <v>250</v>
      </c>
      <c r="Y17">
        <v>6</v>
      </c>
      <c r="Z17">
        <v>1409</v>
      </c>
      <c r="AA17">
        <v>1520</v>
      </c>
      <c r="AB17">
        <v>1523</v>
      </c>
      <c r="AC17">
        <v>1519</v>
      </c>
      <c r="AD17">
        <v>328</v>
      </c>
      <c r="AE17">
        <v>4890</v>
      </c>
      <c r="AF17">
        <v>353</v>
      </c>
      <c r="AG17">
        <v>1612</v>
      </c>
      <c r="AH17">
        <v>1944</v>
      </c>
      <c r="AI17">
        <v>134</v>
      </c>
      <c r="AJ17">
        <v>4043</v>
      </c>
      <c r="AK17">
        <v>660</v>
      </c>
      <c r="AL17">
        <v>4513</v>
      </c>
      <c r="AM17">
        <v>3524</v>
      </c>
      <c r="AN17">
        <v>524</v>
      </c>
      <c r="AO17">
        <v>9221</v>
      </c>
      <c r="AP17">
        <v>889</v>
      </c>
      <c r="AQ17">
        <v>4352</v>
      </c>
      <c r="AR17">
        <v>1854</v>
      </c>
      <c r="AS17">
        <v>74</v>
      </c>
      <c r="AT17">
        <v>7169</v>
      </c>
      <c r="AU17">
        <v>683</v>
      </c>
      <c r="AV17">
        <v>1214</v>
      </c>
      <c r="AW17">
        <v>1379</v>
      </c>
      <c r="AX17">
        <v>10</v>
      </c>
      <c r="AY17">
        <v>3286</v>
      </c>
      <c r="AZ17">
        <v>271</v>
      </c>
      <c r="BA17">
        <v>3235</v>
      </c>
      <c r="BB17">
        <v>3067</v>
      </c>
      <c r="BC17">
        <v>159</v>
      </c>
      <c r="BD17">
        <v>6732</v>
      </c>
      <c r="BE17">
        <v>186</v>
      </c>
      <c r="BF17">
        <v>1978</v>
      </c>
      <c r="BG17">
        <v>1623</v>
      </c>
      <c r="BH17">
        <v>73</v>
      </c>
      <c r="BI17">
        <v>3860</v>
      </c>
      <c r="BJ17">
        <v>110</v>
      </c>
      <c r="BK17">
        <v>1135</v>
      </c>
      <c r="BL17">
        <v>481</v>
      </c>
      <c r="BM17">
        <v>0</v>
      </c>
      <c r="BN17">
        <v>1726</v>
      </c>
      <c r="BO17">
        <v>5</v>
      </c>
      <c r="BP17">
        <v>5</v>
      </c>
      <c r="BQ17">
        <v>0</v>
      </c>
      <c r="BR17">
        <v>0</v>
      </c>
      <c r="BS17">
        <v>10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24</v>
      </c>
      <c r="CA17">
        <v>0</v>
      </c>
      <c r="CB17">
        <v>0</v>
      </c>
      <c r="CC17">
        <v>24</v>
      </c>
      <c r="CD17">
        <v>17</v>
      </c>
      <c r="CE17">
        <v>21</v>
      </c>
      <c r="CF17">
        <v>0</v>
      </c>
      <c r="CG17">
        <v>0</v>
      </c>
      <c r="CH17">
        <v>38</v>
      </c>
      <c r="CI17">
        <v>0</v>
      </c>
      <c r="CJ17">
        <v>0</v>
      </c>
      <c r="CK17">
        <v>0</v>
      </c>
      <c r="CL17">
        <v>0</v>
      </c>
      <c r="CM17">
        <v>0</v>
      </c>
    </row>
    <row r="18" spans="1:91" x14ac:dyDescent="0.25">
      <c r="A18" s="73">
        <v>44215</v>
      </c>
      <c r="B18">
        <v>2454</v>
      </c>
      <c r="C18">
        <v>3838</v>
      </c>
      <c r="D18">
        <v>4965</v>
      </c>
      <c r="E18">
        <v>465</v>
      </c>
      <c r="F18">
        <v>11722</v>
      </c>
      <c r="G18">
        <v>1095</v>
      </c>
      <c r="H18">
        <v>1251</v>
      </c>
      <c r="I18">
        <v>3620</v>
      </c>
      <c r="J18">
        <v>69</v>
      </c>
      <c r="K18">
        <v>6035</v>
      </c>
      <c r="L18">
        <v>1666</v>
      </c>
      <c r="M18">
        <v>1135</v>
      </c>
      <c r="N18">
        <v>1184</v>
      </c>
      <c r="O18">
        <v>51</v>
      </c>
      <c r="P18">
        <v>4036</v>
      </c>
      <c r="Q18">
        <v>2</v>
      </c>
      <c r="R18">
        <v>29</v>
      </c>
      <c r="S18">
        <v>93</v>
      </c>
      <c r="T18">
        <v>43</v>
      </c>
      <c r="U18">
        <v>167</v>
      </c>
      <c r="V18">
        <v>394</v>
      </c>
      <c r="W18">
        <v>1259</v>
      </c>
      <c r="X18">
        <v>931</v>
      </c>
      <c r="Y18">
        <v>22</v>
      </c>
      <c r="Z18">
        <v>2606</v>
      </c>
      <c r="AA18">
        <v>1192</v>
      </c>
      <c r="AB18">
        <v>2092</v>
      </c>
      <c r="AC18">
        <v>2391</v>
      </c>
      <c r="AD18">
        <v>192</v>
      </c>
      <c r="AE18">
        <v>5867</v>
      </c>
      <c r="AF18">
        <v>646</v>
      </c>
      <c r="AG18">
        <v>2362</v>
      </c>
      <c r="AH18">
        <v>4816</v>
      </c>
      <c r="AI18">
        <v>261</v>
      </c>
      <c r="AJ18">
        <v>8085</v>
      </c>
      <c r="AK18">
        <v>3734</v>
      </c>
      <c r="AL18">
        <v>4259</v>
      </c>
      <c r="AM18">
        <v>5784</v>
      </c>
      <c r="AN18">
        <v>1025</v>
      </c>
      <c r="AO18">
        <v>14802</v>
      </c>
      <c r="AP18">
        <v>3290</v>
      </c>
      <c r="AQ18">
        <v>4576</v>
      </c>
      <c r="AR18">
        <v>4052</v>
      </c>
      <c r="AS18">
        <v>133</v>
      </c>
      <c r="AT18">
        <v>12051</v>
      </c>
      <c r="AU18">
        <v>476</v>
      </c>
      <c r="AV18">
        <v>1170</v>
      </c>
      <c r="AW18">
        <v>2197</v>
      </c>
      <c r="AX18">
        <v>39</v>
      </c>
      <c r="AY18">
        <v>3882</v>
      </c>
      <c r="AZ18">
        <v>907</v>
      </c>
      <c r="BA18">
        <v>2626</v>
      </c>
      <c r="BB18">
        <v>4152</v>
      </c>
      <c r="BC18">
        <v>543</v>
      </c>
      <c r="BD18">
        <v>8228</v>
      </c>
      <c r="BE18">
        <v>2248</v>
      </c>
      <c r="BF18">
        <v>2731</v>
      </c>
      <c r="BG18">
        <v>3944</v>
      </c>
      <c r="BH18">
        <v>76</v>
      </c>
      <c r="BI18">
        <v>8999</v>
      </c>
      <c r="BJ18">
        <v>1715</v>
      </c>
      <c r="BK18">
        <v>1963</v>
      </c>
      <c r="BL18">
        <v>797</v>
      </c>
      <c r="BM18">
        <v>0</v>
      </c>
      <c r="BN18">
        <v>4475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863</v>
      </c>
      <c r="BZ18">
        <v>0</v>
      </c>
      <c r="CA18">
        <v>0</v>
      </c>
      <c r="CB18">
        <v>0</v>
      </c>
      <c r="CC18">
        <v>863</v>
      </c>
      <c r="CD18">
        <v>153</v>
      </c>
      <c r="CE18">
        <v>141</v>
      </c>
      <c r="CF18">
        <v>0</v>
      </c>
      <c r="CG18">
        <v>0</v>
      </c>
      <c r="CH18">
        <v>294</v>
      </c>
      <c r="CI18">
        <v>0</v>
      </c>
      <c r="CJ18">
        <v>0</v>
      </c>
      <c r="CK18">
        <v>0</v>
      </c>
      <c r="CL18">
        <v>0</v>
      </c>
      <c r="CM18">
        <v>0</v>
      </c>
    </row>
    <row r="19" spans="1:91" x14ac:dyDescent="0.25">
      <c r="A19" s="73">
        <v>44216</v>
      </c>
      <c r="B19">
        <v>3734</v>
      </c>
      <c r="C19">
        <v>3907</v>
      </c>
      <c r="D19">
        <v>6458</v>
      </c>
      <c r="E19">
        <v>292</v>
      </c>
      <c r="F19">
        <v>14391</v>
      </c>
      <c r="G19">
        <v>1740</v>
      </c>
      <c r="H19">
        <v>1937</v>
      </c>
      <c r="I19">
        <v>3958</v>
      </c>
      <c r="J19">
        <v>162</v>
      </c>
      <c r="K19">
        <v>7797</v>
      </c>
      <c r="L19">
        <v>2524</v>
      </c>
      <c r="M19">
        <v>1534</v>
      </c>
      <c r="N19">
        <v>1619</v>
      </c>
      <c r="O19">
        <v>38</v>
      </c>
      <c r="P19">
        <v>5715</v>
      </c>
      <c r="Q19">
        <v>94</v>
      </c>
      <c r="R19">
        <v>27</v>
      </c>
      <c r="S19">
        <v>90</v>
      </c>
      <c r="T19">
        <v>34</v>
      </c>
      <c r="U19">
        <v>245</v>
      </c>
      <c r="V19">
        <v>300</v>
      </c>
      <c r="W19">
        <v>758</v>
      </c>
      <c r="X19">
        <v>1272</v>
      </c>
      <c r="Y19">
        <v>69</v>
      </c>
      <c r="Z19">
        <v>2399</v>
      </c>
      <c r="AA19">
        <v>1619</v>
      </c>
      <c r="AB19">
        <v>1618</v>
      </c>
      <c r="AC19">
        <v>3017</v>
      </c>
      <c r="AD19">
        <v>645</v>
      </c>
      <c r="AE19">
        <v>6899</v>
      </c>
      <c r="AF19">
        <v>1005</v>
      </c>
      <c r="AG19">
        <v>2134</v>
      </c>
      <c r="AH19">
        <v>5330</v>
      </c>
      <c r="AI19">
        <v>382</v>
      </c>
      <c r="AJ19">
        <v>8851</v>
      </c>
      <c r="AK19">
        <v>4908</v>
      </c>
      <c r="AL19">
        <v>4321</v>
      </c>
      <c r="AM19">
        <v>5807</v>
      </c>
      <c r="AN19">
        <v>2739</v>
      </c>
      <c r="AO19">
        <v>17775</v>
      </c>
      <c r="AP19">
        <v>3507</v>
      </c>
      <c r="AQ19">
        <v>3476</v>
      </c>
      <c r="AR19">
        <v>4272</v>
      </c>
      <c r="AS19">
        <v>257</v>
      </c>
      <c r="AT19">
        <v>11512</v>
      </c>
      <c r="AU19">
        <v>395</v>
      </c>
      <c r="AV19">
        <v>670</v>
      </c>
      <c r="AW19">
        <v>2230</v>
      </c>
      <c r="AX19">
        <v>30</v>
      </c>
      <c r="AY19">
        <v>3325</v>
      </c>
      <c r="AZ19">
        <v>3943</v>
      </c>
      <c r="BA19">
        <v>3329</v>
      </c>
      <c r="BB19">
        <v>4412</v>
      </c>
      <c r="BC19">
        <v>685</v>
      </c>
      <c r="BD19">
        <v>12369</v>
      </c>
      <c r="BE19">
        <v>2265</v>
      </c>
      <c r="BF19">
        <v>1988</v>
      </c>
      <c r="BG19">
        <v>1381</v>
      </c>
      <c r="BH19">
        <v>283</v>
      </c>
      <c r="BI19">
        <v>5917</v>
      </c>
      <c r="BJ19">
        <v>2653</v>
      </c>
      <c r="BK19">
        <v>1403</v>
      </c>
      <c r="BL19">
        <v>1680</v>
      </c>
      <c r="BM19">
        <v>96</v>
      </c>
      <c r="BN19">
        <v>5832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62</v>
      </c>
      <c r="CE19">
        <v>250</v>
      </c>
      <c r="CF19">
        <v>0</v>
      </c>
      <c r="CG19">
        <v>0</v>
      </c>
      <c r="CH19">
        <v>312</v>
      </c>
      <c r="CI19">
        <v>0</v>
      </c>
      <c r="CJ19">
        <v>0</v>
      </c>
      <c r="CK19">
        <v>0</v>
      </c>
      <c r="CL19">
        <v>0</v>
      </c>
      <c r="CM19">
        <v>0</v>
      </c>
    </row>
    <row r="20" spans="1:91" x14ac:dyDescent="0.25">
      <c r="A20" s="73">
        <v>44217</v>
      </c>
      <c r="B20">
        <v>3453</v>
      </c>
      <c r="C20">
        <v>3138</v>
      </c>
      <c r="D20">
        <v>5735</v>
      </c>
      <c r="E20">
        <v>588</v>
      </c>
      <c r="F20">
        <v>12914</v>
      </c>
      <c r="G20">
        <v>1984</v>
      </c>
      <c r="H20">
        <v>1423</v>
      </c>
      <c r="I20">
        <v>4982</v>
      </c>
      <c r="J20">
        <v>284</v>
      </c>
      <c r="K20">
        <v>8673</v>
      </c>
      <c r="L20">
        <v>3517</v>
      </c>
      <c r="M20">
        <v>1771</v>
      </c>
      <c r="N20">
        <v>1790</v>
      </c>
      <c r="O20">
        <v>133</v>
      </c>
      <c r="P20">
        <v>7211</v>
      </c>
      <c r="Q20">
        <v>246</v>
      </c>
      <c r="R20">
        <v>69</v>
      </c>
      <c r="S20">
        <v>81</v>
      </c>
      <c r="T20">
        <v>15</v>
      </c>
      <c r="U20">
        <v>411</v>
      </c>
      <c r="V20">
        <v>1430</v>
      </c>
      <c r="W20">
        <v>1226</v>
      </c>
      <c r="X20">
        <v>1154</v>
      </c>
      <c r="Y20">
        <v>60</v>
      </c>
      <c r="Z20">
        <v>3870</v>
      </c>
      <c r="AA20">
        <v>1713</v>
      </c>
      <c r="AB20">
        <v>2725</v>
      </c>
      <c r="AC20">
        <v>4075</v>
      </c>
      <c r="AD20">
        <v>888</v>
      </c>
      <c r="AE20">
        <v>9401</v>
      </c>
      <c r="AF20">
        <v>2136</v>
      </c>
      <c r="AG20">
        <v>2640</v>
      </c>
      <c r="AH20">
        <v>5911</v>
      </c>
      <c r="AI20">
        <v>697</v>
      </c>
      <c r="AJ20">
        <v>11384</v>
      </c>
      <c r="AK20">
        <v>4758</v>
      </c>
      <c r="AL20">
        <v>2766</v>
      </c>
      <c r="AM20">
        <v>3361</v>
      </c>
      <c r="AN20">
        <v>1384</v>
      </c>
      <c r="AO20">
        <v>12269</v>
      </c>
      <c r="AP20">
        <v>4256</v>
      </c>
      <c r="AQ20">
        <v>2808</v>
      </c>
      <c r="AR20">
        <v>4486</v>
      </c>
      <c r="AS20">
        <v>353</v>
      </c>
      <c r="AT20">
        <v>11903</v>
      </c>
      <c r="AU20">
        <v>487</v>
      </c>
      <c r="AV20">
        <v>586</v>
      </c>
      <c r="AW20">
        <v>2688</v>
      </c>
      <c r="AX20">
        <v>35</v>
      </c>
      <c r="AY20">
        <v>3796</v>
      </c>
      <c r="AZ20">
        <v>5011</v>
      </c>
      <c r="BA20">
        <v>3876</v>
      </c>
      <c r="BB20">
        <v>5178</v>
      </c>
      <c r="BC20">
        <v>520</v>
      </c>
      <c r="BD20">
        <v>14585</v>
      </c>
      <c r="BE20">
        <v>1397</v>
      </c>
      <c r="BF20">
        <v>2721</v>
      </c>
      <c r="BG20">
        <v>5503</v>
      </c>
      <c r="BH20">
        <v>187</v>
      </c>
      <c r="BI20">
        <v>9808</v>
      </c>
      <c r="BJ20">
        <v>2967</v>
      </c>
      <c r="BK20">
        <v>1714</v>
      </c>
      <c r="BL20">
        <v>2064</v>
      </c>
      <c r="BM20">
        <v>81</v>
      </c>
      <c r="BN20">
        <v>6826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64</v>
      </c>
      <c r="CE20">
        <v>383</v>
      </c>
      <c r="CF20">
        <v>0</v>
      </c>
      <c r="CG20">
        <v>0</v>
      </c>
      <c r="CH20">
        <v>447</v>
      </c>
      <c r="CI20">
        <v>0</v>
      </c>
      <c r="CJ20">
        <v>0</v>
      </c>
      <c r="CK20">
        <v>0</v>
      </c>
      <c r="CL20">
        <v>0</v>
      </c>
      <c r="CM20">
        <v>0</v>
      </c>
    </row>
    <row r="21" spans="1:91" x14ac:dyDescent="0.25">
      <c r="A21" s="73">
        <v>44218</v>
      </c>
      <c r="B21">
        <v>2313</v>
      </c>
      <c r="C21">
        <v>3065</v>
      </c>
      <c r="D21">
        <v>7179</v>
      </c>
      <c r="E21">
        <v>430</v>
      </c>
      <c r="F21">
        <v>12987</v>
      </c>
      <c r="G21">
        <v>1794</v>
      </c>
      <c r="H21">
        <v>1329</v>
      </c>
      <c r="I21">
        <v>4912</v>
      </c>
      <c r="J21">
        <v>307</v>
      </c>
      <c r="K21">
        <v>8342</v>
      </c>
      <c r="L21">
        <v>3960</v>
      </c>
      <c r="M21">
        <v>2377</v>
      </c>
      <c r="N21">
        <v>2366</v>
      </c>
      <c r="O21">
        <v>246</v>
      </c>
      <c r="P21">
        <v>8949</v>
      </c>
      <c r="Q21">
        <v>0</v>
      </c>
      <c r="R21">
        <v>3</v>
      </c>
      <c r="S21">
        <v>44</v>
      </c>
      <c r="T21">
        <v>1</v>
      </c>
      <c r="U21">
        <v>48</v>
      </c>
      <c r="V21">
        <v>4038</v>
      </c>
      <c r="W21">
        <v>2146</v>
      </c>
      <c r="X21">
        <v>1586</v>
      </c>
      <c r="Y21">
        <v>71</v>
      </c>
      <c r="Z21">
        <v>7841</v>
      </c>
      <c r="AA21">
        <v>1154</v>
      </c>
      <c r="AB21">
        <v>1891</v>
      </c>
      <c r="AC21">
        <v>3932</v>
      </c>
      <c r="AD21">
        <v>791</v>
      </c>
      <c r="AE21">
        <v>7768</v>
      </c>
      <c r="AF21">
        <v>1294</v>
      </c>
      <c r="AG21">
        <v>2298</v>
      </c>
      <c r="AH21">
        <v>5309</v>
      </c>
      <c r="AI21">
        <v>584</v>
      </c>
      <c r="AJ21">
        <v>9485</v>
      </c>
      <c r="AK21">
        <v>4230</v>
      </c>
      <c r="AL21">
        <v>5902</v>
      </c>
      <c r="AM21">
        <v>12368</v>
      </c>
      <c r="AN21">
        <v>1668</v>
      </c>
      <c r="AO21">
        <v>24168</v>
      </c>
      <c r="AP21">
        <v>4675</v>
      </c>
      <c r="AQ21">
        <v>3549</v>
      </c>
      <c r="AR21">
        <v>5329</v>
      </c>
      <c r="AS21">
        <v>565</v>
      </c>
      <c r="AT21">
        <v>14118</v>
      </c>
      <c r="AU21">
        <v>301</v>
      </c>
      <c r="AV21">
        <v>456</v>
      </c>
      <c r="AW21">
        <v>2451</v>
      </c>
      <c r="AX21">
        <v>36</v>
      </c>
      <c r="AY21">
        <v>3244</v>
      </c>
      <c r="AZ21">
        <v>2583</v>
      </c>
      <c r="BA21">
        <v>4291</v>
      </c>
      <c r="BB21">
        <v>4846</v>
      </c>
      <c r="BC21">
        <v>694</v>
      </c>
      <c r="BD21">
        <v>12414</v>
      </c>
      <c r="BE21">
        <v>1397</v>
      </c>
      <c r="BF21">
        <v>2721</v>
      </c>
      <c r="BG21">
        <v>5503</v>
      </c>
      <c r="BH21">
        <v>187</v>
      </c>
      <c r="BI21">
        <v>9808</v>
      </c>
      <c r="BJ21">
        <v>4597</v>
      </c>
      <c r="BK21">
        <v>2385</v>
      </c>
      <c r="BL21">
        <v>2419</v>
      </c>
      <c r="BM21">
        <v>122</v>
      </c>
      <c r="BN21">
        <v>9523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21</v>
      </c>
      <c r="CE21">
        <v>508</v>
      </c>
      <c r="CF21">
        <v>0</v>
      </c>
      <c r="CG21">
        <v>0</v>
      </c>
      <c r="CH21">
        <v>529</v>
      </c>
      <c r="CI21">
        <v>0</v>
      </c>
      <c r="CJ21">
        <v>0</v>
      </c>
      <c r="CK21">
        <v>0</v>
      </c>
      <c r="CL21">
        <v>0</v>
      </c>
      <c r="CM21">
        <v>0</v>
      </c>
    </row>
    <row r="22" spans="1:91" x14ac:dyDescent="0.25">
      <c r="A22" s="73">
        <v>44219</v>
      </c>
      <c r="B22">
        <v>556</v>
      </c>
      <c r="C22">
        <v>1294</v>
      </c>
      <c r="D22">
        <v>3759</v>
      </c>
      <c r="E22">
        <v>194</v>
      </c>
      <c r="F22">
        <v>5803</v>
      </c>
      <c r="G22">
        <v>587</v>
      </c>
      <c r="H22">
        <v>282</v>
      </c>
      <c r="I22">
        <v>2724</v>
      </c>
      <c r="J22">
        <v>107</v>
      </c>
      <c r="K22">
        <v>3700</v>
      </c>
      <c r="L22">
        <v>985</v>
      </c>
      <c r="M22">
        <v>990</v>
      </c>
      <c r="N22">
        <v>1294</v>
      </c>
      <c r="O22">
        <v>115</v>
      </c>
      <c r="P22">
        <v>3384</v>
      </c>
      <c r="Q22">
        <v>0</v>
      </c>
      <c r="R22">
        <v>25</v>
      </c>
      <c r="S22">
        <v>512</v>
      </c>
      <c r="T22">
        <v>20</v>
      </c>
      <c r="U22">
        <v>557</v>
      </c>
      <c r="V22">
        <v>14</v>
      </c>
      <c r="W22">
        <v>118</v>
      </c>
      <c r="X22">
        <v>457</v>
      </c>
      <c r="Y22">
        <v>9</v>
      </c>
      <c r="Z22">
        <v>598</v>
      </c>
      <c r="AA22">
        <v>0</v>
      </c>
      <c r="AB22">
        <v>125</v>
      </c>
      <c r="AC22">
        <v>727</v>
      </c>
      <c r="AD22">
        <v>10</v>
      </c>
      <c r="AE22">
        <v>862</v>
      </c>
      <c r="AF22">
        <v>166</v>
      </c>
      <c r="AG22">
        <v>409</v>
      </c>
      <c r="AH22">
        <v>2264</v>
      </c>
      <c r="AI22">
        <v>216</v>
      </c>
      <c r="AJ22">
        <v>3055</v>
      </c>
      <c r="AK22">
        <v>1397</v>
      </c>
      <c r="AL22">
        <v>3755</v>
      </c>
      <c r="AM22">
        <v>4882</v>
      </c>
      <c r="AN22">
        <v>1431</v>
      </c>
      <c r="AO22">
        <v>11465</v>
      </c>
      <c r="AP22">
        <v>579</v>
      </c>
      <c r="AQ22">
        <v>321</v>
      </c>
      <c r="AR22">
        <v>1668</v>
      </c>
      <c r="AS22">
        <v>290</v>
      </c>
      <c r="AT22">
        <v>2858</v>
      </c>
      <c r="AU22">
        <v>31</v>
      </c>
      <c r="AV22">
        <v>70</v>
      </c>
      <c r="AW22">
        <v>1007</v>
      </c>
      <c r="AX22">
        <v>4</v>
      </c>
      <c r="AY22">
        <v>1112</v>
      </c>
      <c r="AZ22">
        <v>102</v>
      </c>
      <c r="BA22">
        <v>825</v>
      </c>
      <c r="BB22">
        <v>2327</v>
      </c>
      <c r="BC22">
        <v>211</v>
      </c>
      <c r="BD22">
        <v>3465</v>
      </c>
      <c r="BE22">
        <v>54</v>
      </c>
      <c r="BF22">
        <v>635</v>
      </c>
      <c r="BG22">
        <v>1382</v>
      </c>
      <c r="BH22">
        <v>18</v>
      </c>
      <c r="BI22">
        <v>2089</v>
      </c>
      <c r="BJ22">
        <v>0</v>
      </c>
      <c r="BK22">
        <v>493</v>
      </c>
      <c r="BL22">
        <v>2619</v>
      </c>
      <c r="BM22">
        <v>152</v>
      </c>
      <c r="BN22">
        <v>3264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2</v>
      </c>
      <c r="CB22">
        <v>4</v>
      </c>
      <c r="CC22">
        <v>6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</row>
    <row r="23" spans="1:91" x14ac:dyDescent="0.25">
      <c r="A23" s="73">
        <v>44220</v>
      </c>
      <c r="B23">
        <v>21</v>
      </c>
      <c r="C23">
        <v>136</v>
      </c>
      <c r="D23">
        <v>1128</v>
      </c>
      <c r="E23">
        <v>84</v>
      </c>
      <c r="F23">
        <v>1369</v>
      </c>
      <c r="G23">
        <v>81</v>
      </c>
      <c r="H23">
        <v>12</v>
      </c>
      <c r="I23">
        <v>217</v>
      </c>
      <c r="J23">
        <v>4</v>
      </c>
      <c r="K23">
        <v>314</v>
      </c>
      <c r="L23">
        <v>0</v>
      </c>
      <c r="M23">
        <v>48</v>
      </c>
      <c r="N23">
        <v>166</v>
      </c>
      <c r="O23">
        <v>15</v>
      </c>
      <c r="P23">
        <v>229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46</v>
      </c>
      <c r="Y23">
        <v>5</v>
      </c>
      <c r="Z23">
        <v>51</v>
      </c>
      <c r="AA23">
        <v>560</v>
      </c>
      <c r="AB23">
        <v>146</v>
      </c>
      <c r="AC23">
        <v>377</v>
      </c>
      <c r="AD23">
        <v>14</v>
      </c>
      <c r="AE23">
        <v>1097</v>
      </c>
      <c r="AF23">
        <v>526</v>
      </c>
      <c r="AG23">
        <v>280</v>
      </c>
      <c r="AH23">
        <v>318</v>
      </c>
      <c r="AI23">
        <v>50</v>
      </c>
      <c r="AJ23">
        <v>1174</v>
      </c>
      <c r="AK23">
        <v>113</v>
      </c>
      <c r="AL23">
        <v>508</v>
      </c>
      <c r="AM23">
        <v>1302</v>
      </c>
      <c r="AN23">
        <v>308</v>
      </c>
      <c r="AO23">
        <v>2231</v>
      </c>
      <c r="AP23">
        <v>864</v>
      </c>
      <c r="AQ23">
        <v>305</v>
      </c>
      <c r="AR23">
        <v>534</v>
      </c>
      <c r="AS23">
        <v>90</v>
      </c>
      <c r="AT23">
        <v>1793</v>
      </c>
      <c r="AU23">
        <v>189</v>
      </c>
      <c r="AV23">
        <v>54</v>
      </c>
      <c r="AW23">
        <v>0</v>
      </c>
      <c r="AX23">
        <v>0</v>
      </c>
      <c r="AY23">
        <v>243</v>
      </c>
      <c r="AZ23">
        <v>15</v>
      </c>
      <c r="BA23">
        <v>109</v>
      </c>
      <c r="BB23">
        <v>1043</v>
      </c>
      <c r="BC23">
        <v>69</v>
      </c>
      <c r="BD23">
        <v>1236</v>
      </c>
      <c r="BE23">
        <v>0</v>
      </c>
      <c r="BF23">
        <v>10</v>
      </c>
      <c r="BG23">
        <v>534</v>
      </c>
      <c r="BH23">
        <v>3</v>
      </c>
      <c r="BI23">
        <v>547</v>
      </c>
      <c r="BJ23">
        <v>0</v>
      </c>
      <c r="BK23">
        <v>200</v>
      </c>
      <c r="BL23">
        <v>1250</v>
      </c>
      <c r="BM23">
        <v>449</v>
      </c>
      <c r="BN23">
        <v>1899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73</v>
      </c>
      <c r="CA23">
        <v>0</v>
      </c>
      <c r="CB23">
        <v>0</v>
      </c>
      <c r="CC23">
        <v>73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</row>
    <row r="24" spans="1:91" x14ac:dyDescent="0.25">
      <c r="A24" s="73"/>
    </row>
    <row r="25" spans="1:91" x14ac:dyDescent="0.25">
      <c r="A25" s="73"/>
    </row>
    <row r="26" spans="1:91" x14ac:dyDescent="0.25">
      <c r="A26" s="73"/>
    </row>
    <row r="27" spans="1:91" x14ac:dyDescent="0.25">
      <c r="A27" s="73"/>
    </row>
    <row r="28" spans="1:91" x14ac:dyDescent="0.25">
      <c r="A28" s="73"/>
    </row>
    <row r="29" spans="1:91" x14ac:dyDescent="0.25">
      <c r="A29" s="73"/>
    </row>
    <row r="30" spans="1:91" x14ac:dyDescent="0.25">
      <c r="A30" s="7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5"/>
  <sheetViews>
    <sheetView workbookViewId="0">
      <selection activeCell="E27" sqref="E27"/>
    </sheetView>
  </sheetViews>
  <sheetFormatPr baseColWidth="10" defaultRowHeight="15" x14ac:dyDescent="0.25"/>
  <cols>
    <col min="1" max="1" width="25.85546875" style="95" customWidth="1"/>
    <col min="2" max="2" width="18" bestFit="1" customWidth="1"/>
    <col min="3" max="3" width="21" customWidth="1"/>
    <col min="4" max="4" width="7" style="63" customWidth="1"/>
    <col min="5" max="5" width="20.28515625" customWidth="1"/>
    <col min="6" max="6" width="6.85546875" customWidth="1"/>
    <col min="7" max="7" width="21" customWidth="1"/>
    <col min="8" max="8" width="6.85546875" customWidth="1"/>
    <col min="9" max="12" width="11.42578125" style="91"/>
    <col min="13" max="26" width="11.42578125" style="85"/>
  </cols>
  <sheetData>
    <row r="1" spans="1:25" x14ac:dyDescent="0.25">
      <c r="B1" s="79">
        <f>MAX(vaccine!A:A)</f>
        <v>44220</v>
      </c>
      <c r="I1" s="90"/>
    </row>
    <row r="2" spans="1:25" ht="15" customHeight="1" x14ac:dyDescent="0.25">
      <c r="A2" s="112" t="s">
        <v>3</v>
      </c>
      <c r="B2" s="111" t="s">
        <v>23</v>
      </c>
      <c r="C2" s="111" t="s">
        <v>29</v>
      </c>
      <c r="D2" s="111" t="s">
        <v>73</v>
      </c>
      <c r="E2" s="111" t="s">
        <v>72</v>
      </c>
      <c r="F2" s="111" t="s">
        <v>74</v>
      </c>
      <c r="G2" s="111" t="s">
        <v>75</v>
      </c>
      <c r="H2" s="111" t="s">
        <v>74</v>
      </c>
      <c r="I2" s="88"/>
      <c r="J2" s="92"/>
      <c r="K2" s="93"/>
      <c r="L2" s="93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</row>
    <row r="3" spans="1:25" x14ac:dyDescent="0.25">
      <c r="A3" s="113"/>
      <c r="B3" s="111"/>
      <c r="C3" s="111"/>
      <c r="D3" s="111" t="s">
        <v>28</v>
      </c>
      <c r="E3" s="111"/>
      <c r="F3" s="111" t="s">
        <v>28</v>
      </c>
      <c r="G3" s="111"/>
      <c r="H3" s="111" t="s">
        <v>28</v>
      </c>
      <c r="I3" s="88"/>
      <c r="J3" s="88"/>
      <c r="K3" s="92"/>
      <c r="L3" s="92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</row>
    <row r="4" spans="1:25" x14ac:dyDescent="0.25">
      <c r="A4" s="96" t="s">
        <v>4</v>
      </c>
      <c r="B4" s="109">
        <f>MAX(ARA!I:I)</f>
        <v>111256</v>
      </c>
      <c r="C4" s="80">
        <f>(B4/population!B6)*100000</f>
        <v>1385.0943500286403</v>
      </c>
      <c r="D4" s="64">
        <f t="shared" ref="D4:D22" si="0">RANK(C4,C$4:C$22)</f>
        <v>8</v>
      </c>
      <c r="E4" s="80">
        <f>(B4/population!C6)*100000</f>
        <v>3525.1458460337358</v>
      </c>
      <c r="F4" s="65">
        <f t="shared" ref="F4:F22" si="1">RANK(E4,E$4:E$22)</f>
        <v>8</v>
      </c>
      <c r="G4" s="94">
        <f>(B4/population!D6)*100000</f>
        <v>1826.2267806761649</v>
      </c>
      <c r="H4" s="65">
        <f>RANK(G4,G$4:G$22)</f>
        <v>8</v>
      </c>
      <c r="I4" s="88"/>
      <c r="J4" s="89"/>
      <c r="K4" s="89"/>
      <c r="L4" s="89"/>
    </row>
    <row r="5" spans="1:25" x14ac:dyDescent="0.25">
      <c r="A5" s="96" t="s">
        <v>5</v>
      </c>
      <c r="B5" s="109">
        <f>MAX(BFC!I:I)</f>
        <v>63611</v>
      </c>
      <c r="C5" s="80">
        <f>(B5/population!B7)*100000</f>
        <v>2285.6668555489164</v>
      </c>
      <c r="D5" s="64">
        <f t="shared" si="0"/>
        <v>1</v>
      </c>
      <c r="E5" s="80">
        <f>(B5/population!C7)*100000</f>
        <v>5202.4430897168104</v>
      </c>
      <c r="F5" s="65">
        <f t="shared" si="1"/>
        <v>1</v>
      </c>
      <c r="G5" s="94">
        <f>(B5/population!D7)*100000</f>
        <v>2950.3873337099531</v>
      </c>
      <c r="H5" s="65">
        <f t="shared" ref="H5:H22" si="2">RANK(G5,G$4:G$22)</f>
        <v>1</v>
      </c>
      <c r="I5" s="88"/>
      <c r="J5" s="89"/>
      <c r="K5" s="89"/>
      <c r="L5" s="89"/>
    </row>
    <row r="6" spans="1:25" x14ac:dyDescent="0.25">
      <c r="A6" s="96" t="s">
        <v>6</v>
      </c>
      <c r="B6" s="109">
        <f>MAX(BRET!I:I)</f>
        <v>51216</v>
      </c>
      <c r="C6" s="80">
        <f>(B6/population!B8)*100000</f>
        <v>1533.2391923191949</v>
      </c>
      <c r="D6" s="64">
        <f t="shared" si="0"/>
        <v>4</v>
      </c>
      <c r="E6" s="80">
        <f>(B6/population!C8)*100000</f>
        <v>3586.2457225323033</v>
      </c>
      <c r="F6" s="65">
        <f t="shared" si="1"/>
        <v>7</v>
      </c>
      <c r="G6" s="94">
        <f>(B6/population!D8)*100000</f>
        <v>1995.3653416696925</v>
      </c>
      <c r="H6" s="65">
        <f t="shared" si="2"/>
        <v>4</v>
      </c>
      <c r="I6" s="88"/>
      <c r="J6" s="89"/>
      <c r="K6" s="89"/>
      <c r="L6" s="89"/>
    </row>
    <row r="7" spans="1:25" x14ac:dyDescent="0.25">
      <c r="A7" s="96" t="s">
        <v>8</v>
      </c>
      <c r="B7" s="109">
        <f>MAX(CVL!I:I)</f>
        <v>31713</v>
      </c>
      <c r="C7" s="80">
        <f>(B7/population!B9)*100000</f>
        <v>1239.2378021260042</v>
      </c>
      <c r="D7" s="64">
        <f t="shared" si="0"/>
        <v>13</v>
      </c>
      <c r="E7" s="80">
        <f>(B7/population!C9)*100000</f>
        <v>2886.2141930786556</v>
      </c>
      <c r="F7" s="65">
        <f t="shared" si="1"/>
        <v>14</v>
      </c>
      <c r="G7" s="94">
        <f>(B7/population!D9)*100000</f>
        <v>1617.5950763656062</v>
      </c>
      <c r="H7" s="65">
        <f t="shared" si="2"/>
        <v>13</v>
      </c>
      <c r="I7" s="88"/>
      <c r="J7" s="89"/>
      <c r="K7" s="89"/>
      <c r="L7" s="89"/>
    </row>
    <row r="8" spans="1:25" x14ac:dyDescent="0.25">
      <c r="A8" s="96" t="s">
        <v>7</v>
      </c>
      <c r="B8" s="109">
        <f>MAX(CORSE!I:I)</f>
        <v>3469</v>
      </c>
      <c r="C8" s="80">
        <f>(B8/population!B10)*100000</f>
        <v>1006.4436765802385</v>
      </c>
      <c r="D8" s="64">
        <f t="shared" si="0"/>
        <v>14</v>
      </c>
      <c r="E8" s="80">
        <f>(B8/population!C10)*100000</f>
        <v>2253.5632154040045</v>
      </c>
      <c r="F8" s="65">
        <f t="shared" si="1"/>
        <v>15</v>
      </c>
      <c r="G8" s="94">
        <f>(B8/population!D10)*100000</f>
        <v>1256.3196245165216</v>
      </c>
      <c r="H8" s="65">
        <f t="shared" si="2"/>
        <v>14</v>
      </c>
      <c r="I8" s="88"/>
      <c r="J8" s="89"/>
      <c r="K8" s="89"/>
      <c r="L8" s="89"/>
    </row>
    <row r="9" spans="1:25" x14ac:dyDescent="0.25">
      <c r="A9" s="96" t="s">
        <v>9</v>
      </c>
      <c r="B9" s="109">
        <f>MAX(GE!I:I)</f>
        <v>75915</v>
      </c>
      <c r="C9" s="80">
        <f>(B9/population!B11)*100000</f>
        <v>1377.3309986833576</v>
      </c>
      <c r="D9" s="64">
        <f t="shared" si="0"/>
        <v>11</v>
      </c>
      <c r="E9" s="80">
        <f>(B9/population!C11)*100000</f>
        <v>3348.0429946671225</v>
      </c>
      <c r="F9" s="65">
        <f t="shared" si="1"/>
        <v>12</v>
      </c>
      <c r="G9" s="94">
        <f>(B9/population!D11)*100000</f>
        <v>1784.7134584533096</v>
      </c>
      <c r="H9" s="65">
        <f t="shared" si="2"/>
        <v>11</v>
      </c>
      <c r="I9" s="88"/>
      <c r="J9" s="89"/>
      <c r="K9" s="89"/>
      <c r="L9" s="89"/>
    </row>
    <row r="10" spans="1:25" x14ac:dyDescent="0.25">
      <c r="A10" s="96" t="s">
        <v>10</v>
      </c>
      <c r="B10" s="109">
        <f>MAX(HDF!I:I)</f>
        <v>78234</v>
      </c>
      <c r="C10" s="80">
        <f>(B10/population!B12)*100000</f>
        <v>1312.0649803728602</v>
      </c>
      <c r="D10" s="64">
        <f t="shared" si="0"/>
        <v>12</v>
      </c>
      <c r="E10" s="80">
        <f>(B10/population!C12)*100000</f>
        <v>3501.1076055581661</v>
      </c>
      <c r="F10" s="65">
        <f t="shared" si="1"/>
        <v>9</v>
      </c>
      <c r="G10" s="94">
        <f>(B10/population!D12)*100000</f>
        <v>1763.1691158507178</v>
      </c>
      <c r="H10" s="65">
        <f t="shared" si="2"/>
        <v>12</v>
      </c>
      <c r="I10" s="88"/>
      <c r="J10" s="89"/>
      <c r="K10" s="89"/>
      <c r="L10" s="89"/>
    </row>
    <row r="11" spans="1:25" x14ac:dyDescent="0.25">
      <c r="A11" s="96" t="s">
        <v>11</v>
      </c>
      <c r="B11" s="109">
        <f>MAX(IDF!I:I)</f>
        <v>169589</v>
      </c>
      <c r="C11" s="80">
        <f>(B11/population!B13)*100000</f>
        <v>1381.2192493857003</v>
      </c>
      <c r="D11" s="64">
        <f t="shared" si="0"/>
        <v>9</v>
      </c>
      <c r="E11" s="80">
        <f>(B11/population!C13)*100000</f>
        <v>4181.5296070759223</v>
      </c>
      <c r="F11" s="65">
        <f t="shared" si="1"/>
        <v>2</v>
      </c>
      <c r="G11" s="94">
        <f>(B11/population!D13)*100000</f>
        <v>1856.018964140723</v>
      </c>
      <c r="H11" s="65">
        <f t="shared" si="2"/>
        <v>7</v>
      </c>
      <c r="I11" s="88"/>
      <c r="J11" s="89"/>
      <c r="K11" s="89"/>
      <c r="L11" s="89"/>
    </row>
    <row r="12" spans="1:25" x14ac:dyDescent="0.25">
      <c r="A12" s="96" t="s">
        <v>13</v>
      </c>
      <c r="B12" s="109">
        <f>MAX(NORM!I:I)</f>
        <v>50038</v>
      </c>
      <c r="C12" s="80">
        <f>(B12/population!B14)*100000</f>
        <v>1514.6965339791132</v>
      </c>
      <c r="D12" s="64">
        <f t="shared" si="0"/>
        <v>5</v>
      </c>
      <c r="E12" s="80">
        <f>(B12/population!C14)*100000</f>
        <v>3604.9808937021262</v>
      </c>
      <c r="F12" s="65">
        <f t="shared" si="1"/>
        <v>6</v>
      </c>
      <c r="G12" s="94">
        <f>(B12/population!D14)*100000</f>
        <v>1983.9320456290891</v>
      </c>
      <c r="H12" s="65">
        <f t="shared" si="2"/>
        <v>5</v>
      </c>
      <c r="I12" s="88"/>
      <c r="J12" s="89"/>
      <c r="K12" s="89"/>
      <c r="L12" s="89"/>
    </row>
    <row r="13" spans="1:25" x14ac:dyDescent="0.25">
      <c r="A13" s="97" t="s">
        <v>12</v>
      </c>
      <c r="B13" s="109">
        <f>MAX(NA!I:I)</f>
        <v>105828</v>
      </c>
      <c r="C13" s="80">
        <f>(B13/population!B15)*100000</f>
        <v>1763.8052914158743</v>
      </c>
      <c r="D13" s="74">
        <f t="shared" si="0"/>
        <v>2</v>
      </c>
      <c r="E13" s="80">
        <f>(B13/population!C15)*100000</f>
        <v>3957.0715247745102</v>
      </c>
      <c r="F13" s="75">
        <f t="shared" si="1"/>
        <v>4</v>
      </c>
      <c r="G13" s="94">
        <f>(B13/population!D15)*100000</f>
        <v>2248.4729620425182</v>
      </c>
      <c r="H13" s="65">
        <f t="shared" si="2"/>
        <v>2</v>
      </c>
      <c r="I13" s="88"/>
      <c r="J13" s="89"/>
      <c r="K13" s="89"/>
      <c r="L13" s="89"/>
    </row>
    <row r="14" spans="1:25" x14ac:dyDescent="0.25">
      <c r="A14" s="96" t="s">
        <v>14</v>
      </c>
      <c r="B14" s="109">
        <f>MAX(OCC!I:I)</f>
        <v>101316</v>
      </c>
      <c r="C14" s="80">
        <f>(B14/population!B16)*100000</f>
        <v>1710.0156661982446</v>
      </c>
      <c r="D14" s="64">
        <f t="shared" si="0"/>
        <v>3</v>
      </c>
      <c r="E14" s="80">
        <f>(B14/population!C16)*100000</f>
        <v>3998.3835347863628</v>
      </c>
      <c r="F14" s="65">
        <f t="shared" si="1"/>
        <v>3</v>
      </c>
      <c r="G14" s="94">
        <f>(B14/population!D16)*100000</f>
        <v>2200.4160366536198</v>
      </c>
      <c r="H14" s="65">
        <f t="shared" si="2"/>
        <v>3</v>
      </c>
      <c r="I14" s="88"/>
      <c r="J14" s="89"/>
      <c r="K14" s="89"/>
      <c r="L14" s="89"/>
    </row>
    <row r="15" spans="1:25" x14ac:dyDescent="0.25">
      <c r="A15" s="96" t="s">
        <v>16</v>
      </c>
      <c r="B15" s="109">
        <f>MAX(PDL!I:I)</f>
        <v>52378</v>
      </c>
      <c r="C15" s="80">
        <f>(B15/population!B17)*100000</f>
        <v>1377.7169059789358</v>
      </c>
      <c r="D15" s="64">
        <f t="shared" si="0"/>
        <v>10</v>
      </c>
      <c r="E15" s="80">
        <f>(B15/population!C17)*100000</f>
        <v>3429.5247654797749</v>
      </c>
      <c r="F15" s="65">
        <f t="shared" si="1"/>
        <v>11</v>
      </c>
      <c r="G15" s="94">
        <f>(B15/population!D17)*100000</f>
        <v>1826.10672289533</v>
      </c>
      <c r="H15" s="65">
        <f t="shared" si="2"/>
        <v>9</v>
      </c>
      <c r="I15" s="88"/>
      <c r="J15" s="89"/>
      <c r="K15" s="89"/>
      <c r="L15" s="89"/>
    </row>
    <row r="16" spans="1:25" x14ac:dyDescent="0.25">
      <c r="A16" s="96" t="s">
        <v>15</v>
      </c>
      <c r="B16" s="109">
        <f>MAX(PACA!I:I)</f>
        <v>70157</v>
      </c>
      <c r="C16" s="80">
        <f>(B16/population!B18)*100000</f>
        <v>1387.6946806652595</v>
      </c>
      <c r="D16" s="64">
        <f t="shared" si="0"/>
        <v>7</v>
      </c>
      <c r="E16" s="80">
        <f>(B16/population!C18)*100000</f>
        <v>3208.7290675901763</v>
      </c>
      <c r="F16" s="65">
        <f t="shared" si="1"/>
        <v>13</v>
      </c>
      <c r="G16" s="94">
        <f>(B16/population!D18)*100000</f>
        <v>1786.5810211959297</v>
      </c>
      <c r="H16" s="65">
        <f t="shared" si="2"/>
        <v>10</v>
      </c>
      <c r="I16" s="88"/>
      <c r="J16" s="89"/>
      <c r="K16" s="89"/>
      <c r="L16" s="89"/>
    </row>
    <row r="17" spans="1:26" s="108" customFormat="1" x14ac:dyDescent="0.25">
      <c r="A17" s="101" t="s">
        <v>155</v>
      </c>
      <c r="B17" s="110">
        <f>SUM(B4:B16)</f>
        <v>964720</v>
      </c>
      <c r="C17" s="102">
        <f>(B17/population!B19)*100000</f>
        <v>1486.518357728196</v>
      </c>
      <c r="D17" s="103"/>
      <c r="E17" s="102">
        <f>(B17/population!C19)*100000</f>
        <v>3720.860484856601</v>
      </c>
      <c r="F17" s="104"/>
      <c r="G17" s="105">
        <f>(B17/population!D19)*100000</f>
        <v>1948.6177502853382</v>
      </c>
      <c r="H17" s="104"/>
      <c r="I17" s="106"/>
      <c r="J17" s="106"/>
      <c r="K17" s="106"/>
      <c r="L17" s="106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</row>
    <row r="18" spans="1:26" x14ac:dyDescent="0.25">
      <c r="A18" s="96" t="s">
        <v>18</v>
      </c>
      <c r="B18" s="109">
        <f>MAX(GUADA!I:I)</f>
        <v>430</v>
      </c>
      <c r="C18" s="80">
        <f>(B18/population!B19)*100000</f>
        <v>0.66257866927515152</v>
      </c>
      <c r="D18" s="64">
        <f t="shared" si="0"/>
        <v>18</v>
      </c>
      <c r="E18" s="80">
        <f>(B18/population!C19)*100000</f>
        <v>1.6584812261467976</v>
      </c>
      <c r="F18" s="65">
        <f t="shared" si="1"/>
        <v>18</v>
      </c>
      <c r="G18" s="94">
        <f>(B18/population!D19)*100000</f>
        <v>0.86854800628440942</v>
      </c>
      <c r="H18" s="65">
        <f t="shared" si="2"/>
        <v>18</v>
      </c>
      <c r="I18" s="88"/>
      <c r="J18" s="89"/>
      <c r="K18" s="89"/>
      <c r="L18" s="89"/>
    </row>
    <row r="19" spans="1:26" x14ac:dyDescent="0.25">
      <c r="A19" s="96" t="s">
        <v>19</v>
      </c>
      <c r="B19" s="109">
        <f>MAX(MARTI!I:I)</f>
        <v>1650</v>
      </c>
      <c r="C19" s="80">
        <f>(B19/population!B20)*100000</f>
        <v>437.80629857328211</v>
      </c>
      <c r="D19" s="64">
        <f t="shared" si="0"/>
        <v>16</v>
      </c>
      <c r="E19" s="80">
        <f>(B19/population!C20)*100000</f>
        <v>996.21438533572427</v>
      </c>
      <c r="F19" s="65">
        <f t="shared" si="1"/>
        <v>16</v>
      </c>
      <c r="G19" s="94">
        <f>(B19/population!D20)*100000</f>
        <v>576.39505068783137</v>
      </c>
      <c r="H19" s="65">
        <f t="shared" si="2"/>
        <v>16</v>
      </c>
      <c r="I19" s="88"/>
      <c r="J19" s="89"/>
      <c r="K19" s="89"/>
      <c r="L19" s="89"/>
    </row>
    <row r="20" spans="1:26" x14ac:dyDescent="0.25">
      <c r="A20" s="96" t="s">
        <v>17</v>
      </c>
      <c r="B20" s="109">
        <f>MAX(GUYA!I:I)</f>
        <v>187</v>
      </c>
      <c r="C20" s="80">
        <f>(B20/population!B21)*100000</f>
        <v>52.125580837855992</v>
      </c>
      <c r="D20" s="64">
        <f t="shared" si="0"/>
        <v>17</v>
      </c>
      <c r="E20" s="80">
        <f>(B20/population!C21)*100000</f>
        <v>108.09186074068936</v>
      </c>
      <c r="F20" s="65">
        <f t="shared" si="1"/>
        <v>17</v>
      </c>
      <c r="G20" s="94">
        <f>(B20/population!D21)*100000</f>
        <v>66.372309614401729</v>
      </c>
      <c r="H20" s="65">
        <f t="shared" si="2"/>
        <v>17</v>
      </c>
      <c r="I20" s="88"/>
      <c r="J20" s="89"/>
      <c r="K20" s="89"/>
      <c r="L20" s="89"/>
    </row>
    <row r="21" spans="1:26" x14ac:dyDescent="0.25">
      <c r="A21" s="96" t="s">
        <v>20</v>
      </c>
      <c r="B21" s="109">
        <f>MAX(REUN!I:I)</f>
        <v>1925</v>
      </c>
      <c r="C21" s="80">
        <f>(B21/population!B22)*100000</f>
        <v>662.21520446109446</v>
      </c>
      <c r="D21" s="64">
        <f t="shared" si="0"/>
        <v>15</v>
      </c>
      <c r="E21" s="80">
        <f>(B21/population!C22)*100000</f>
        <v>3485.4245880861849</v>
      </c>
      <c r="F21" s="65">
        <f t="shared" si="1"/>
        <v>10</v>
      </c>
      <c r="G21" s="94">
        <f>(B21/population!D22)*100000</f>
        <v>1132.2863360978768</v>
      </c>
      <c r="H21" s="65">
        <f t="shared" si="2"/>
        <v>15</v>
      </c>
      <c r="I21" s="88"/>
      <c r="J21" s="89"/>
      <c r="K21" s="89"/>
      <c r="L21" s="89"/>
    </row>
    <row r="22" spans="1:26" x14ac:dyDescent="0.25">
      <c r="A22" s="98" t="s">
        <v>21</v>
      </c>
      <c r="B22" s="109">
        <f>MAX(MAYOT!I:I)</f>
        <v>0</v>
      </c>
      <c r="C22" s="80">
        <f>(B22/population!B23)*100000</f>
        <v>0</v>
      </c>
      <c r="D22" s="64">
        <f t="shared" si="0"/>
        <v>19</v>
      </c>
      <c r="E22" s="80">
        <f>(B22/population!C23)*100000</f>
        <v>0</v>
      </c>
      <c r="F22" s="65">
        <f t="shared" si="1"/>
        <v>19</v>
      </c>
      <c r="G22" s="94">
        <f>(B22/population!D23)*100000</f>
        <v>0</v>
      </c>
      <c r="H22" s="65">
        <f t="shared" si="2"/>
        <v>19</v>
      </c>
      <c r="I22" s="88"/>
      <c r="J22" s="89"/>
      <c r="K22" s="89"/>
      <c r="L22" s="89"/>
    </row>
    <row r="23" spans="1:26" x14ac:dyDescent="0.25">
      <c r="A23" s="99"/>
      <c r="B23" s="1"/>
      <c r="C23" s="80"/>
      <c r="D23" s="64"/>
      <c r="E23" s="80"/>
      <c r="F23" s="65"/>
      <c r="G23" s="94"/>
      <c r="H23" s="65"/>
      <c r="I23" s="88"/>
      <c r="J23" s="88"/>
      <c r="K23" s="88"/>
      <c r="L23" s="88"/>
    </row>
    <row r="25" spans="1:26" x14ac:dyDescent="0.25">
      <c r="A25" s="100" t="s">
        <v>22</v>
      </c>
    </row>
    <row r="35" spans="3:3" x14ac:dyDescent="0.25">
      <c r="C35" s="95"/>
    </row>
  </sheetData>
  <mergeCells count="8">
    <mergeCell ref="H2:H3"/>
    <mergeCell ref="E2:E3"/>
    <mergeCell ref="F2:F3"/>
    <mergeCell ref="G2:G3"/>
    <mergeCell ref="A2:A3"/>
    <mergeCell ref="B2:B3"/>
    <mergeCell ref="C2:C3"/>
    <mergeCell ref="D2:D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workbookViewId="0">
      <selection activeCell="C2" sqref="C2"/>
    </sheetView>
  </sheetViews>
  <sheetFormatPr baseColWidth="10" defaultRowHeight="12.75" x14ac:dyDescent="0.2"/>
  <cols>
    <col min="1" max="1" width="14" style="4" customWidth="1"/>
    <col min="2" max="2" width="6.5703125" style="4" customWidth="1"/>
    <col min="3" max="3" width="6.28515625" style="4" customWidth="1"/>
    <col min="4" max="4" width="6.140625" style="4" customWidth="1"/>
    <col min="5" max="9" width="6.42578125" style="4" bestFit="1" customWidth="1"/>
    <col min="10" max="14" width="6.42578125" style="5" bestFit="1" customWidth="1"/>
    <col min="15" max="15" width="18.5703125" style="5" bestFit="1" customWidth="1"/>
    <col min="16" max="16384" width="11.42578125" style="5"/>
  </cols>
  <sheetData>
    <row r="1" spans="1:15" s="77" customFormat="1" ht="43.5" customHeight="1" x14ac:dyDescent="0.25">
      <c r="A1" s="9"/>
      <c r="B1" s="10" t="s">
        <v>4</v>
      </c>
      <c r="C1" s="10" t="s">
        <v>5</v>
      </c>
      <c r="D1" s="11" t="s">
        <v>144</v>
      </c>
      <c r="E1" s="11" t="s">
        <v>145</v>
      </c>
      <c r="F1" s="11" t="s">
        <v>8</v>
      </c>
      <c r="G1" s="11" t="s">
        <v>146</v>
      </c>
      <c r="H1" s="10" t="s">
        <v>10</v>
      </c>
      <c r="I1" s="11" t="s">
        <v>11</v>
      </c>
      <c r="J1" s="11" t="s">
        <v>12</v>
      </c>
      <c r="K1" s="77" t="s">
        <v>152</v>
      </c>
      <c r="L1" s="77" t="s">
        <v>147</v>
      </c>
      <c r="M1" s="77" t="s">
        <v>16</v>
      </c>
      <c r="N1" s="77" t="s">
        <v>15</v>
      </c>
      <c r="O1" s="81" t="s">
        <v>67</v>
      </c>
    </row>
    <row r="2" spans="1:15" s="15" customFormat="1" x14ac:dyDescent="0.2">
      <c r="A2" s="12">
        <v>44200</v>
      </c>
      <c r="B2" s="76">
        <f>ARA!J5</f>
        <v>2.5397214299079836</v>
      </c>
      <c r="C2" s="76">
        <f>BFC!J5</f>
        <v>0.53897915192708401</v>
      </c>
      <c r="D2" s="76">
        <f>BRET!J5</f>
        <v>1.6465197512018845</v>
      </c>
      <c r="E2" s="76">
        <f>CORSE!J5</f>
        <v>0</v>
      </c>
      <c r="F2" s="76">
        <f>CVL!J5</f>
        <v>0.78153300042632623</v>
      </c>
      <c r="G2" s="76">
        <f>GE!J5</f>
        <v>5.805781724015997</v>
      </c>
      <c r="H2" s="76">
        <f>HDF!J5</f>
        <v>1.5261639851462316</v>
      </c>
      <c r="I2" s="76">
        <f>IDF!J5</f>
        <v>1.4660117394962295</v>
      </c>
      <c r="J2" s="76">
        <f>NA!J5</f>
        <v>1.5000045000135001</v>
      </c>
      <c r="K2" s="78">
        <f>NORM!J5</f>
        <v>0.48433479642803084</v>
      </c>
      <c r="L2" s="76">
        <f>OCC!J5</f>
        <v>0.86078012333797715</v>
      </c>
      <c r="M2" s="78">
        <f>PDL!J5</f>
        <v>1.0521340303019862</v>
      </c>
      <c r="N2" s="76">
        <f>PACA!J5</f>
        <v>1.8790854036404017</v>
      </c>
      <c r="O2" s="82">
        <f>100000*SUM(ARA!I5+BFC!I5+BRET!I5+CORSE!I5+CVL!I5+GE!I5+HDF!I5+IDF!I5+NA!I5+NORM!I5+OCC!I5+PDL!I5+PACA!I5)/population!$B$19</f>
        <v>1.8136164970624498</v>
      </c>
    </row>
    <row r="3" spans="1:15" x14ac:dyDescent="0.2">
      <c r="A3" s="12">
        <v>44201</v>
      </c>
      <c r="B3" s="76">
        <f>ARA!J6</f>
        <v>7.9304046610362038</v>
      </c>
      <c r="C3" s="76">
        <f>BFC!J6</f>
        <v>9.9890802823819573</v>
      </c>
      <c r="D3" s="76">
        <f>BRET!J6</f>
        <v>6.5262055593092869</v>
      </c>
      <c r="E3" s="76">
        <f>CORSE!J6</f>
        <v>0</v>
      </c>
      <c r="F3" s="76">
        <f>CVL!J6</f>
        <v>7.1901036039222008</v>
      </c>
      <c r="G3" s="76">
        <f>GE!J6</f>
        <v>20.465380577156392</v>
      </c>
      <c r="H3" s="76">
        <f>HDF!J6</f>
        <v>6.0040297437620982</v>
      </c>
      <c r="I3" s="76">
        <f>IDF!J6</f>
        <v>15.547868948323899</v>
      </c>
      <c r="J3" s="76">
        <f>NA!J6</f>
        <v>2.8333418333588334</v>
      </c>
      <c r="K3" s="78">
        <f>NORM!J6</f>
        <v>7.9007113667322537</v>
      </c>
      <c r="L3" s="76">
        <f>OCC!J6</f>
        <v>8.5909231917456932</v>
      </c>
      <c r="M3" s="78">
        <f>PDL!J6</f>
        <v>5.3658835545401296</v>
      </c>
      <c r="N3" s="76">
        <f>PACA!J6</f>
        <v>7.9119385416437966</v>
      </c>
      <c r="O3" s="82">
        <f>100000*SUM(ARA!I6+BFC!I6+BRET!I6+CORSE!I6+CVL!I6+GE!I6+HDF!I6+IDF!I6+NA!I6+NORM!I6+OCC!I6+PDL!I6+PACA!I6)/population!$B$19</f>
        <v>9.6397491976403451</v>
      </c>
    </row>
    <row r="4" spans="1:15" x14ac:dyDescent="0.2">
      <c r="A4" s="12">
        <v>44202</v>
      </c>
      <c r="B4" s="76">
        <f>ARA!J7</f>
        <v>22.035818288907503</v>
      </c>
      <c r="C4" s="76">
        <f>BFC!J7</f>
        <v>31.368586642156291</v>
      </c>
      <c r="D4" s="76">
        <f>BRET!J7</f>
        <v>17.662666421983854</v>
      </c>
      <c r="E4" s="76">
        <f>CORSE!J7</f>
        <v>15.37662578805207</v>
      </c>
      <c r="F4" s="76">
        <f>CVL!J7</f>
        <v>21.257697611596072</v>
      </c>
      <c r="G4" s="76">
        <f>GE!J7</f>
        <v>44.214656441959328</v>
      </c>
      <c r="H4" s="76">
        <f>HDF!J7</f>
        <v>20.477431053445592</v>
      </c>
      <c r="I4" s="76">
        <f>IDF!J7</f>
        <v>40.673681261356499</v>
      </c>
      <c r="J4" s="76">
        <f>NA!J7</f>
        <v>25.15007545022635</v>
      </c>
      <c r="K4" s="78">
        <f>NORM!J7</f>
        <v>54.063871651278951</v>
      </c>
      <c r="L4" s="76">
        <f>OCC!J7</f>
        <v>19.07218704650812</v>
      </c>
      <c r="M4" s="78">
        <f>PDL!J7</f>
        <v>16.59741432801383</v>
      </c>
      <c r="N4" s="76">
        <f>PACA!J7</f>
        <v>22.924841924412902</v>
      </c>
      <c r="O4" s="82">
        <f>100000*SUM(ARA!I7+BFC!I7+BRET!I7+CORSE!I7+CVL!I7+GE!I7+HDF!I7+IDF!I7+NA!I7+NORM!I7+OCC!I7+PDL!I7+PACA!I7)/population!$B$19</f>
        <v>28.809845068459325</v>
      </c>
    </row>
    <row r="5" spans="1:15" x14ac:dyDescent="0.2">
      <c r="A5" s="12">
        <v>44203</v>
      </c>
      <c r="B5" s="76">
        <f>ARA!J8</f>
        <v>55.176693026236194</v>
      </c>
      <c r="C5" s="76">
        <f>BFC!J8</f>
        <v>81.96076303637858</v>
      </c>
      <c r="D5" s="76">
        <f>BRET!J8</f>
        <v>42.420336135510375</v>
      </c>
      <c r="E5" s="76">
        <f>CORSE!J8</f>
        <v>118.08088105164515</v>
      </c>
      <c r="F5" s="76">
        <f>CVL!J8</f>
        <v>39.897259671763955</v>
      </c>
      <c r="G5" s="76">
        <f>GE!J8</f>
        <v>88.755888105894556</v>
      </c>
      <c r="H5" s="76">
        <f>HDF!J8</f>
        <v>45.36564373429183</v>
      </c>
      <c r="I5" s="76">
        <f>IDF!J8</f>
        <v>89.638473360530568</v>
      </c>
      <c r="J5" s="76">
        <f>NA!J8</f>
        <v>95.566953367526779</v>
      </c>
      <c r="K5" s="78">
        <f>NORM!J8</f>
        <v>124.11079158468291</v>
      </c>
      <c r="L5" s="76">
        <f>OCC!J8</f>
        <v>62.246217546479599</v>
      </c>
      <c r="M5" s="78">
        <f>PDL!J8</f>
        <v>43.005978488593684</v>
      </c>
      <c r="N5" s="76">
        <f>PACA!J8</f>
        <v>52.357253299327823</v>
      </c>
      <c r="O5" s="82">
        <f>100000*SUM(ARA!I8+BFC!I8+BRET!I8+CORSE!I8+CVL!I8+GE!I8+HDF!I8+IDF!I8+NA!I8+NORM!I8+OCC!I8+PDL!I8+PACA!I8)/population!$B$19</f>
        <v>70.826577984261263</v>
      </c>
    </row>
    <row r="6" spans="1:15" x14ac:dyDescent="0.2">
      <c r="A6" s="12">
        <v>44204</v>
      </c>
      <c r="B6" s="76">
        <f>ARA!J9</f>
        <v>94.430328656137533</v>
      </c>
      <c r="C6" s="76">
        <f>BFC!J9</f>
        <v>133.05598663906616</v>
      </c>
      <c r="D6" s="76">
        <f>BRET!J9</f>
        <v>70.920096192677534</v>
      </c>
      <c r="E6" s="76">
        <f>CORSE!J9</f>
        <v>208.89001070561304</v>
      </c>
      <c r="F6" s="76">
        <f>CVL!J9</f>
        <v>80.263439143783714</v>
      </c>
      <c r="G6" s="76">
        <f>GE!J9</f>
        <v>149.55330859707459</v>
      </c>
      <c r="H6" s="76">
        <f>HDF!J9</f>
        <v>104.14811371162746</v>
      </c>
      <c r="I6" s="76">
        <f>IDF!J9</f>
        <v>156.26056241097032</v>
      </c>
      <c r="J6" s="76">
        <f>NA!J9</f>
        <v>174.53385693490412</v>
      </c>
      <c r="K6" s="78">
        <f>NORM!J9</f>
        <v>221.70425306493112</v>
      </c>
      <c r="L6" s="76">
        <f>OCC!J9</f>
        <v>120.74550985019388</v>
      </c>
      <c r="M6" s="78">
        <f>PDL!J9</f>
        <v>86.511720641580823</v>
      </c>
      <c r="N6" s="76">
        <f>PACA!J9</f>
        <v>92.807039093481734</v>
      </c>
      <c r="O6" s="82">
        <f>100000*SUM(ARA!I9+BFC!I9+BRET!I9+CORSE!I9+CVL!I9+GE!I9+HDF!I9+IDF!I9+NA!I9+NORM!I9+OCC!I9+PDL!I9+PACA!I9)/population!$B$19</f>
        <v>127.89463285699269</v>
      </c>
    </row>
    <row r="7" spans="1:15" x14ac:dyDescent="0.2">
      <c r="A7" s="12">
        <v>44205</v>
      </c>
      <c r="B7" s="76">
        <f>ARA!J10</f>
        <v>100.44349262989026</v>
      </c>
      <c r="C7" s="76">
        <f>BFC!J10</f>
        <v>176.5336382278509</v>
      </c>
      <c r="D7" s="76">
        <f>BRET!J10</f>
        <v>73.91376846759006</v>
      </c>
      <c r="E7" s="76">
        <f>CORSE!J10</f>
        <v>234.13088699920795</v>
      </c>
      <c r="F7" s="76">
        <f>CVL!J10</f>
        <v>101.5602134054011</v>
      </c>
      <c r="G7" s="76">
        <f>GE!J10</f>
        <v>169.52882634126712</v>
      </c>
      <c r="H7" s="76">
        <f>HDF!J10</f>
        <v>123.36771730478769</v>
      </c>
      <c r="I7" s="76">
        <f>IDF!J10</f>
        <v>180.60450179627159</v>
      </c>
      <c r="J7" s="76">
        <f>NA!J10</f>
        <v>202.55060765182296</v>
      </c>
      <c r="K7" s="78">
        <f>NORM!J10</f>
        <v>269.74421068563646</v>
      </c>
      <c r="L7" s="76">
        <f>OCC!J10</f>
        <v>146.24823075928569</v>
      </c>
      <c r="M7" s="78">
        <f>PDL!J10</f>
        <v>118.1283482521555</v>
      </c>
      <c r="N7" s="76">
        <f>PACA!J10</f>
        <v>103.29035766115976</v>
      </c>
      <c r="O7" s="82">
        <f>100000*SUM(ARA!I10+BFC!I10+BRET!I10+CORSE!I10+CVL!I10+GE!I10+HDF!I10+IDF!I10+NA!I10+NORM!I10+OCC!I10+PDL!I10+PACA!I10)/population!$B$19</f>
        <v>149.73199309180072</v>
      </c>
    </row>
    <row r="8" spans="1:15" x14ac:dyDescent="0.2">
      <c r="A8" s="12">
        <v>44206</v>
      </c>
      <c r="B8" s="76">
        <f>ARA!J11</f>
        <v>103.41895057963538</v>
      </c>
      <c r="C8" s="76">
        <f>BFC!J11</f>
        <v>180.66581172595855</v>
      </c>
      <c r="D8" s="76">
        <f>BRET!J11</f>
        <v>89.840104970124642</v>
      </c>
      <c r="E8" s="76">
        <f>CORSE!J11</f>
        <v>247.18651266830878</v>
      </c>
      <c r="F8" s="76">
        <f>CVL!J11</f>
        <v>125.67050646855327</v>
      </c>
      <c r="G8" s="76">
        <f>GE!J11</f>
        <v>175.09874818274494</v>
      </c>
      <c r="H8" s="76">
        <f>HDF!J11</f>
        <v>134.85587477539394</v>
      </c>
      <c r="I8" s="76">
        <f>IDF!J11</f>
        <v>194.37686763787229</v>
      </c>
      <c r="J8" s="76">
        <f>NA!J11</f>
        <v>208.75062625187874</v>
      </c>
      <c r="K8" s="78">
        <f>NORM!J11</f>
        <v>290.72196155592553</v>
      </c>
      <c r="L8" s="76">
        <f>OCC!J11</f>
        <v>157.21895782143639</v>
      </c>
      <c r="M8" s="78">
        <f>PDL!J11</f>
        <v>134.72576258016932</v>
      </c>
      <c r="N8" s="76">
        <f>PACA!J11</f>
        <v>105.38702137469537</v>
      </c>
      <c r="O8" s="82">
        <f>100000*SUM(ARA!I11+BFC!I11+BRET!I11+CORSE!I11+CVL!I11+GE!I11+HDF!I11+IDF!I11+NA!I11+NORM!I11+OCC!I11+PDL!I11+PACA!I11)/population!$B$19</f>
        <v>160.02969831683754</v>
      </c>
    </row>
    <row r="9" spans="1:15" x14ac:dyDescent="0.2">
      <c r="A9" s="12">
        <v>44207</v>
      </c>
      <c r="B9" s="76">
        <f>ARA!J12</f>
        <v>154.44992185999237</v>
      </c>
      <c r="C9" s="76">
        <f>BFC!J12</f>
        <v>254.00290833150382</v>
      </c>
      <c r="D9" s="76">
        <f>BRET!J12</f>
        <v>135.73310094453353</v>
      </c>
      <c r="E9" s="76">
        <f>CORSE!J12</f>
        <v>286.64351469048012</v>
      </c>
      <c r="F9" s="76">
        <f>CVL!J12</f>
        <v>174.90708549541179</v>
      </c>
      <c r="G9" s="76">
        <f>GE!J12</f>
        <v>228.18536482171621</v>
      </c>
      <c r="H9" s="76">
        <f>HDF!J12</f>
        <v>177.80648978593788</v>
      </c>
      <c r="I9" s="76">
        <f>IDF!J12</f>
        <v>244.40859050301307</v>
      </c>
      <c r="J9" s="76">
        <f>NA!J12</f>
        <v>282.66751466921068</v>
      </c>
      <c r="K9" s="78">
        <f>NORM!J12</f>
        <v>377.47843196609654</v>
      </c>
      <c r="L9" s="76">
        <f>OCC!J12</f>
        <v>212.35951983996915</v>
      </c>
      <c r="M9" s="78">
        <f>PDL!J12</f>
        <v>181.09856996572935</v>
      </c>
      <c r="N9" s="76">
        <f>PACA!J12</f>
        <v>149.55541828342186</v>
      </c>
      <c r="O9" s="82">
        <f>100000*SUM(ARA!I12+BFC!I12+BRET!I12+CORSE!I12+CVL!I12+GE!I12+HDF!I12+IDF!I12+NA!I12+NORM!I12+OCC!I12+PDL!I12+PACA!I12)/population!$B$19</f>
        <v>214.36577183927864</v>
      </c>
    </row>
    <row r="10" spans="1:15" x14ac:dyDescent="0.2">
      <c r="A10" s="12">
        <v>44208</v>
      </c>
      <c r="B10" s="76">
        <f>ARA!J13</f>
        <v>230.51706860870701</v>
      </c>
      <c r="C10" s="76">
        <f>BFC!J13</f>
        <v>349.15069461836504</v>
      </c>
      <c r="D10" s="76">
        <f>BRET!J13</f>
        <v>216.62212581266974</v>
      </c>
      <c r="E10" s="76">
        <f>CORSE!J13</f>
        <v>329.00176686134057</v>
      </c>
      <c r="F10" s="76">
        <f>CVL!J13</f>
        <v>261.8917084428619</v>
      </c>
      <c r="G10" s="76">
        <f>GE!J13</f>
        <v>317.03196826704851</v>
      </c>
      <c r="H10" s="76">
        <f>HDF!J13</f>
        <v>259.58204573728983</v>
      </c>
      <c r="I10" s="76">
        <f>IDF!J13</f>
        <v>329.50242747110531</v>
      </c>
      <c r="J10" s="76">
        <f>NA!J13</f>
        <v>375.28445918671093</v>
      </c>
      <c r="K10" s="78">
        <f>NORM!J13</f>
        <v>483.97154533070989</v>
      </c>
      <c r="L10" s="76">
        <f>OCC!J13</f>
        <v>301.1886529601216</v>
      </c>
      <c r="M10" s="78">
        <f>PDL!J13</f>
        <v>259.77189208156034</v>
      </c>
      <c r="N10" s="76">
        <f>PACA!J13</f>
        <v>249.26562375448782</v>
      </c>
      <c r="O10" s="82">
        <f>100000*SUM(ARA!I13+BFC!I13+BRET!I13+CORSE!I13+CVL!I13+GE!I13+HDF!I13+IDF!I13+NA!I13+NORM!I13+OCC!I13+PDL!I13+PACA!I13)/population!$B$19</f>
        <v>301.30687941256207</v>
      </c>
    </row>
    <row r="11" spans="1:15" x14ac:dyDescent="0.2">
      <c r="A11" s="12">
        <v>44209</v>
      </c>
      <c r="B11" s="76">
        <f>ARA!J14</f>
        <v>311.67610783209005</v>
      </c>
      <c r="C11" s="76">
        <f>BFC!J14</f>
        <v>505.09532924260134</v>
      </c>
      <c r="D11" s="76">
        <f>BRET!J14</f>
        <v>315.47318433028107</v>
      </c>
      <c r="E11" s="76">
        <f>CORSE!J14</f>
        <v>374.84151921062784</v>
      </c>
      <c r="F11" s="76">
        <f>CVL!J14</f>
        <v>335.00412063274473</v>
      </c>
      <c r="G11" s="76">
        <f>GE!J14</f>
        <v>434.16361454907127</v>
      </c>
      <c r="H11" s="76">
        <f>HDF!J14</f>
        <v>340.70353140929336</v>
      </c>
      <c r="I11" s="76">
        <f>IDF!J14</f>
        <v>412.45425839760031</v>
      </c>
      <c r="J11" s="76">
        <f>NA!J14</f>
        <v>472.85141855425564</v>
      </c>
      <c r="K11" s="78">
        <f>NORM!J14</f>
        <v>590.43438777054644</v>
      </c>
      <c r="L11" s="76">
        <f>OCC!J14</f>
        <v>402.1868540984442</v>
      </c>
      <c r="M11" s="78">
        <f>PDL!J14</f>
        <v>331.42221954512564</v>
      </c>
      <c r="N11" s="76">
        <f>PACA!J14</f>
        <v>323.81586466312649</v>
      </c>
      <c r="O11" s="82">
        <f>100000*SUM(ARA!I14+BFC!I14+BRET!I14+CORSE!I14+CVL!I14+GE!I14+HDF!I14+IDF!I14+NA!I14+NORM!I14+OCC!I14+PDL!I14+PACA!I14)/population!$B$19</f>
        <v>393.01393076274792</v>
      </c>
    </row>
    <row r="12" spans="1:15" x14ac:dyDescent="0.2">
      <c r="A12" s="12">
        <v>44210</v>
      </c>
      <c r="B12" s="76">
        <f>ARA!J15</f>
        <v>408.8578013706279</v>
      </c>
      <c r="C12" s="76">
        <f>BFC!J15</f>
        <v>660.32132499760155</v>
      </c>
      <c r="D12" s="76">
        <f>BRET!J15</f>
        <v>418.12620663703126</v>
      </c>
      <c r="E12" s="76">
        <f>CORSE!J15</f>
        <v>416.61952135175051</v>
      </c>
      <c r="F12" s="76">
        <f>CVL!J15</f>
        <v>408.89806582305386</v>
      </c>
      <c r="G12" s="76">
        <f>GE!J15</f>
        <v>566.95272841804967</v>
      </c>
      <c r="H12" s="76">
        <f>HDF!J15</f>
        <v>424.30712993626003</v>
      </c>
      <c r="I12" s="76">
        <f>IDF!J15</f>
        <v>498.22408966779358</v>
      </c>
      <c r="J12" s="76">
        <f>NA!J15</f>
        <v>585.55175665526997</v>
      </c>
      <c r="K12" s="78">
        <f>NORM!J15</f>
        <v>741.9403662781898</v>
      </c>
      <c r="L12" s="76">
        <f>OCC!J15</f>
        <v>538.35889400218537</v>
      </c>
      <c r="M12" s="78">
        <f>PDL!J15</f>
        <v>403.12515371020595</v>
      </c>
      <c r="N12" s="76">
        <f>PACA!J15</f>
        <v>435.49287717842867</v>
      </c>
      <c r="O12" s="82">
        <f>100000*SUM(ARA!I15+BFC!I15+BRET!I15+CORSE!I15+CVL!I15+GE!I15+HDF!I15+IDF!I15+NA!I15+NORM!I15+OCC!I15+PDL!I15+PACA!I15)/population!$B$19</f>
        <v>498.76764990156698</v>
      </c>
    </row>
    <row r="13" spans="1:15" x14ac:dyDescent="0.2">
      <c r="A13" s="12">
        <v>44211</v>
      </c>
      <c r="B13" s="76">
        <f>ARA!J16</f>
        <v>504.93147918729414</v>
      </c>
      <c r="C13" s="76">
        <f>BFC!J16</f>
        <v>803.4382558059732</v>
      </c>
      <c r="D13" s="76">
        <f>BRET!J16</f>
        <v>528.65258702680137</v>
      </c>
      <c r="E13" s="76">
        <f>CORSE!J16</f>
        <v>463.90989877538237</v>
      </c>
      <c r="F13" s="76">
        <f>CVL!J16</f>
        <v>479.04065261131666</v>
      </c>
      <c r="G13" s="76">
        <f>GE!J16</f>
        <v>686.98726556208044</v>
      </c>
      <c r="H13" s="76">
        <f>HDF!J16</f>
        <v>507.9778125944419</v>
      </c>
      <c r="I13" s="76">
        <f>IDF!J16</f>
        <v>588.45711223378657</v>
      </c>
      <c r="J13" s="76">
        <f>NA!J16</f>
        <v>704.7854476896764</v>
      </c>
      <c r="K13" s="78">
        <f>NORM!J16</f>
        <v>900.3178447101559</v>
      </c>
      <c r="L13" s="76">
        <f>OCC!J16</f>
        <v>662.93571930331495</v>
      </c>
      <c r="M13" s="78">
        <f>PDL!J16</f>
        <v>467.67357646923278</v>
      </c>
      <c r="N13" s="76">
        <f>PACA!J16</f>
        <v>524.66042454275419</v>
      </c>
      <c r="O13" s="82">
        <f>100000*SUM(ARA!I16+BFC!I16+BRET!I16+CORSE!I16+CVL!I16+GE!I16+HDF!I16+IDF!I16+NA!I16+NORM!I16+OCC!I16+PDL!I16+PACA!I16)/population!$B$19</f>
        <v>601.64146314997845</v>
      </c>
    </row>
    <row r="14" spans="1:15" s="4" customFormat="1" x14ac:dyDescent="0.2">
      <c r="A14" s="12">
        <v>44212</v>
      </c>
      <c r="B14" s="76">
        <f>ARA!J17</f>
        <v>539.11812157223198</v>
      </c>
      <c r="C14" s="76">
        <f>BFC!J17</f>
        <v>883.67428555618517</v>
      </c>
      <c r="D14" s="76">
        <f>BRET!J17</f>
        <v>558.67911994417398</v>
      </c>
      <c r="E14" s="76">
        <f>CORSE!J17</f>
        <v>509.74965112466958</v>
      </c>
      <c r="F14" s="76">
        <f>CVL!J17</f>
        <v>496.0389953705893</v>
      </c>
      <c r="G14" s="76">
        <f>GE!J17</f>
        <v>700.92114169971876</v>
      </c>
      <c r="H14" s="76">
        <f>HDF!J17</f>
        <v>527.1806451547983</v>
      </c>
      <c r="I14" s="76">
        <f>IDF!J17</f>
        <v>625.27844042413346</v>
      </c>
      <c r="J14" s="76">
        <f>NA!J17</f>
        <v>732.48553078992575</v>
      </c>
      <c r="K14" s="78">
        <f>NORM!J17</f>
        <v>935.58347207507177</v>
      </c>
      <c r="L14" s="76">
        <f>OCC!J17</f>
        <v>701.06321535469715</v>
      </c>
      <c r="M14" s="78">
        <f>PDL!J17</f>
        <v>485.84919184269961</v>
      </c>
      <c r="N14" s="76">
        <f>PACA!J17</f>
        <v>561.11468137337795</v>
      </c>
      <c r="O14" s="82">
        <f>100000*SUM(ARA!I17+BFC!I17+BRET!I17+CORSE!I17+CVL!I17+GE!I17+HDF!I17+IDF!I17+NA!I17+NORM!I17+OCC!I17+PDL!I17+PACA!I17)/population!$B$19</f>
        <v>633.42828958829739</v>
      </c>
    </row>
    <row r="15" spans="1:15" s="4" customFormat="1" x14ac:dyDescent="0.2">
      <c r="A15" s="12">
        <v>44213</v>
      </c>
      <c r="B15" s="76">
        <f>ARA!J18</f>
        <v>552.31471331587147</v>
      </c>
      <c r="C15" s="76">
        <f>BFC!J18</f>
        <v>889.67492011430659</v>
      </c>
      <c r="D15" s="76">
        <f>BRET!J18</f>
        <v>566.1333639087062</v>
      </c>
      <c r="E15" s="76">
        <f>CORSE!J18</f>
        <v>541.95352777511823</v>
      </c>
      <c r="F15" s="76">
        <f>CVL!J18</f>
        <v>505.61277462581177</v>
      </c>
      <c r="G15" s="76">
        <f>GE!J18</f>
        <v>709.95638950771865</v>
      </c>
      <c r="H15" s="76">
        <f>HDF!J18</f>
        <v>539.30610187194918</v>
      </c>
      <c r="I15" s="76">
        <f>IDF!J18</f>
        <v>632.48633147665657</v>
      </c>
      <c r="J15" s="76">
        <f>NA!J18</f>
        <v>740.40222120666363</v>
      </c>
      <c r="K15" s="78">
        <f>NORM!J18</f>
        <v>942.93930679582252</v>
      </c>
      <c r="L15" s="76">
        <f>OCC!J18</f>
        <v>713.72174658025563</v>
      </c>
      <c r="M15" s="78">
        <f>PDL!J18</f>
        <v>495.37100481693261</v>
      </c>
      <c r="N15" s="76">
        <f>PACA!J18</f>
        <v>576.16714444885542</v>
      </c>
      <c r="O15" s="82">
        <f>100000*SUM(ARA!I18+BFC!I18+BRET!I18+CORSE!I18+CVL!I18+GE!I18+HDF!I18+IDF!I18+NA!I18+NORM!I18+OCC!I18+PDL!I18+PACA!I18)/population!$B$19</f>
        <v>643.48869919689605</v>
      </c>
    </row>
    <row r="16" spans="1:15" s="4" customFormat="1" x14ac:dyDescent="0.2">
      <c r="A16" s="12">
        <v>44214</v>
      </c>
      <c r="B16" s="76">
        <f>ARA!J19</f>
        <v>648.25144536916036</v>
      </c>
      <c r="C16" s="76">
        <f>BFC!J19</f>
        <v>1033.0433745269111</v>
      </c>
      <c r="D16" s="76">
        <f>BRET!J19</f>
        <v>649.38738987402326</v>
      </c>
      <c r="E16" s="76">
        <f>CORSE!J19</f>
        <v>592.1451553474393</v>
      </c>
      <c r="F16" s="76">
        <f>CVL!J19</f>
        <v>560.67177450584643</v>
      </c>
      <c r="G16" s="76">
        <f>GE!J19</f>
        <v>798.67599147783812</v>
      </c>
      <c r="H16" s="76">
        <f>HDF!J19</f>
        <v>607.1113874977317</v>
      </c>
      <c r="I16" s="76">
        <f>IDF!J19</f>
        <v>707.58685508718293</v>
      </c>
      <c r="J16" s="76">
        <f>NA!J19</f>
        <v>859.88591299107236</v>
      </c>
      <c r="K16" s="78">
        <f>NORM!J19</f>
        <v>1042.4095656122295</v>
      </c>
      <c r="L16" s="76">
        <f>OCC!J19</f>
        <v>827.3447228608685</v>
      </c>
      <c r="M16" s="78">
        <f>PDL!J19</f>
        <v>540.77058822446327</v>
      </c>
      <c r="N16" s="76">
        <f>PACA!J19</f>
        <v>652.51735137571791</v>
      </c>
      <c r="O16" s="82">
        <f>100000*SUM(ARA!I19+BFC!I19+BRET!I19+CORSE!I19+CVL!I19+GE!I19+HDF!I19+IDF!I19+NA!I19+NORM!I19+OCC!I19+PDL!I19+PACA!I19)/population!$B$19</f>
        <v>731.29732256274212</v>
      </c>
    </row>
    <row r="17" spans="1:15" s="4" customFormat="1" x14ac:dyDescent="0.2">
      <c r="A17" s="12">
        <v>44215</v>
      </c>
      <c r="B17" s="76">
        <f>ARA!J20</f>
        <v>794.18583067004943</v>
      </c>
      <c r="C17" s="76">
        <f>BFC!J20</f>
        <v>1249.8926533189078</v>
      </c>
      <c r="D17" s="76">
        <f>BRET!J20</f>
        <v>770.2120028894924</v>
      </c>
      <c r="E17" s="76">
        <f>CORSE!J20</f>
        <v>640.59603283054662</v>
      </c>
      <c r="F17" s="76">
        <f>CVL!J20</f>
        <v>662.5055244613967</v>
      </c>
      <c r="G17" s="76">
        <f>GE!J20</f>
        <v>905.12137077409398</v>
      </c>
      <c r="H17" s="76">
        <f>HDF!J20</f>
        <v>742.70518771649301</v>
      </c>
      <c r="I17" s="76">
        <f>IDF!J20</f>
        <v>828.14188713175622</v>
      </c>
      <c r="J17" s="76">
        <f>NA!J20</f>
        <v>1060.7365155428799</v>
      </c>
      <c r="K17" s="78">
        <f>NORM!J20</f>
        <v>1159.9212955955804</v>
      </c>
      <c r="L17" s="76">
        <f>OCC!J20</f>
        <v>966.21724942606227</v>
      </c>
      <c r="M17" s="78">
        <f>PDL!J20</f>
        <v>658.47808286449799</v>
      </c>
      <c r="N17" s="76">
        <f>PACA!J20</f>
        <v>830.51618871634923</v>
      </c>
      <c r="O17" s="82">
        <f>100000*SUM(ARA!I20+BFC!I20+BRET!I20+CORSE!I20+CVL!I20+GE!I20+HDF!I20+IDF!I20+NA!I20+NORM!I20+OCC!I20+PDL!I20+PACA!I20)/population!$B$19</f>
        <v>871.4481199206989</v>
      </c>
    </row>
    <row r="18" spans="1:15" s="4" customFormat="1" x14ac:dyDescent="0.2">
      <c r="A18" s="12">
        <v>44216</v>
      </c>
      <c r="B18" s="76">
        <f>ARA!J21</f>
        <v>973.34823801223467</v>
      </c>
      <c r="C18" s="76">
        <f>BFC!J21</f>
        <v>1530.054016490606</v>
      </c>
      <c r="D18" s="76">
        <f>BRET!J21</f>
        <v>941.30037340074296</v>
      </c>
      <c r="E18" s="76">
        <f>CORSE!J21</f>
        <v>711.67666147342891</v>
      </c>
      <c r="F18" s="76">
        <f>CVL!J21</f>
        <v>756.25040786253464</v>
      </c>
      <c r="G18" s="76">
        <f>GE!J21</f>
        <v>1030.2903961303014</v>
      </c>
      <c r="H18" s="76">
        <f>HDF!J21</f>
        <v>891.14559906296881</v>
      </c>
      <c r="I18" s="76">
        <f>IDF!J21</f>
        <v>972.91054640700884</v>
      </c>
      <c r="J18" s="76">
        <f>NA!J21</f>
        <v>1252.6037578112735</v>
      </c>
      <c r="K18" s="78">
        <f>NORM!J21</f>
        <v>1260.5721204782806</v>
      </c>
      <c r="L18" s="76">
        <f>OCC!J21</f>
        <v>1174.9817463979728</v>
      </c>
      <c r="M18" s="78">
        <f>PDL!J21</f>
        <v>811.87922448252766</v>
      </c>
      <c r="N18" s="76">
        <f>PACA!J21</f>
        <v>947.55353959361526</v>
      </c>
      <c r="O18" s="82">
        <f>100000*SUM(ARA!I21+BFC!I21+BRET!I21+CORSE!I21+CVL!I21+GE!I21+HDF!I21+IDF!I21+NA!I21+NORM!I21+OCC!I21+PDL!I21+PACA!I21)/population!$B$19</f>
        <v>1030.2004281983991</v>
      </c>
    </row>
    <row r="19" spans="1:15" s="4" customFormat="1" x14ac:dyDescent="0.2">
      <c r="A19" s="12">
        <v>44217</v>
      </c>
      <c r="B19" s="76">
        <f>ARA!J22</f>
        <v>1134.1225642172922</v>
      </c>
      <c r="C19" s="76">
        <f>BFC!J22</f>
        <v>1841.6917621348459</v>
      </c>
      <c r="D19" s="76">
        <f>BRET!J22</f>
        <v>1157.1740811446844</v>
      </c>
      <c r="E19" s="76">
        <f>CORSE!J22</f>
        <v>830.91804258454977</v>
      </c>
      <c r="F19" s="76">
        <f>CVL!J22</f>
        <v>907.47704344502881</v>
      </c>
      <c r="G19" s="76">
        <f>GE!J22</f>
        <v>1200.8533773411589</v>
      </c>
      <c r="H19" s="76">
        <f>HDF!J22</f>
        <v>1082.0670365014819</v>
      </c>
      <c r="I19" s="76">
        <f>IDF!J22</f>
        <v>1072.8355354730045</v>
      </c>
      <c r="J19" s="76">
        <f>NA!J22</f>
        <v>1450.9876862963922</v>
      </c>
      <c r="K19" s="78">
        <f>NORM!J22</f>
        <v>1375.480550930831</v>
      </c>
      <c r="L19" s="76">
        <f>OCC!J22</f>
        <v>1421.1479836310002</v>
      </c>
      <c r="M19" s="78">
        <f>PDL!J22</f>
        <v>991.42589675356146</v>
      </c>
      <c r="N19" s="76">
        <f>PACA!J22</f>
        <v>1141.554272634721</v>
      </c>
      <c r="O19" s="82">
        <f>100000*SUM(ARA!I22+BFC!I22+BRET!I22+CORSE!I22+CVL!I22+GE!I22+HDF!I22+IDF!I22+NA!I22+NORM!I22+OCC!I22+PDL!I22+PACA!I22)/population!$B$19</f>
        <v>1204.3985238733412</v>
      </c>
    </row>
    <row r="20" spans="1:15" s="4" customFormat="1" x14ac:dyDescent="0.2">
      <c r="A20" s="12">
        <v>44218</v>
      </c>
      <c r="B20" s="76">
        <f>ARA!J23</f>
        <v>1295.8057123065812</v>
      </c>
      <c r="C20" s="76">
        <f>BFC!J23</f>
        <v>2141.4360344932284</v>
      </c>
      <c r="D20" s="76">
        <f>BRET!J23</f>
        <v>1425.0778130266058</v>
      </c>
      <c r="E20" s="76">
        <f>CORSE!J23</f>
        <v>844.84404329825713</v>
      </c>
      <c r="F20" s="76">
        <f>CVL!J23</f>
        <v>1213.8770562621698</v>
      </c>
      <c r="G20" s="76">
        <f>GE!J23</f>
        <v>1341.7887286916471</v>
      </c>
      <c r="H20" s="76">
        <f>HDF!J23</f>
        <v>1241.1402826455701</v>
      </c>
      <c r="I20" s="76">
        <f>IDF!J23</f>
        <v>1269.6720450293649</v>
      </c>
      <c r="J20" s="76">
        <f>NA!J23</f>
        <v>1686.2883921985099</v>
      </c>
      <c r="K20" s="78">
        <f>NORM!J23</f>
        <v>1473.6794309066142</v>
      </c>
      <c r="L20" s="76">
        <f>OCC!J23</f>
        <v>1630.6719924764443</v>
      </c>
      <c r="M20" s="78">
        <f>PDL!J23</f>
        <v>1241.9127060177068</v>
      </c>
      <c r="N20" s="76">
        <f>PACA!J23</f>
        <v>1335.5550056758268</v>
      </c>
      <c r="O20" s="82">
        <f>100000*SUM(ARA!I23+BFC!I23+BRET!I23+CORSE!I23+CVL!I23+GE!I23+HDF!I23+IDF!I23+NA!I23+NORM!I23+OCC!I23+PDL!I23+PACA!I23)/population!$B$19</f>
        <v>1402.7021560648891</v>
      </c>
    </row>
    <row r="21" spans="1:15" s="4" customFormat="1" x14ac:dyDescent="0.2">
      <c r="A21" s="12">
        <v>44219</v>
      </c>
      <c r="B21" s="76">
        <f>ARA!J24</f>
        <v>1368.0508272955813</v>
      </c>
      <c r="C21" s="76">
        <f>BFC!J24</f>
        <v>2274.3842253019093</v>
      </c>
      <c r="D21" s="76">
        <f>BRET!J24</f>
        <v>1526.3836828096453</v>
      </c>
      <c r="E21" s="76">
        <f>CORSE!J24</f>
        <v>1006.4436765802385</v>
      </c>
      <c r="F21" s="76">
        <f>CVL!J24</f>
        <v>1237.2448929749171</v>
      </c>
      <c r="G21" s="76">
        <f>GE!J24</f>
        <v>1357.4280532107152</v>
      </c>
      <c r="H21" s="76">
        <f>HDF!J24</f>
        <v>1292.3757878611937</v>
      </c>
      <c r="I21" s="76">
        <f>IDF!J24</f>
        <v>1363.0488483256111</v>
      </c>
      <c r="J21" s="76">
        <f>NA!J24</f>
        <v>1733.921868432272</v>
      </c>
      <c r="K21" s="78">
        <f>NORM!J24</f>
        <v>1507.3406992583623</v>
      </c>
      <c r="L21" s="76">
        <f>OCC!J24</f>
        <v>1689.1544067385244</v>
      </c>
      <c r="M21" s="78">
        <f>PDL!J24</f>
        <v>1327.7668428903489</v>
      </c>
      <c r="N21" s="76">
        <f>PACA!J24</f>
        <v>1376.8751047095616</v>
      </c>
      <c r="O21" s="82">
        <f>100000*SUM(ARA!I24+BFC!I24+BRET!I24+CORSE!I24+CVL!I24+GE!I24+HDF!I24+IDF!I24+NA!I24+NORM!I24+OCC!I24+PDL!I24+PACA!I24)/population!$B$19</f>
        <v>1467.7458090589421</v>
      </c>
    </row>
    <row r="22" spans="1:15" s="4" customFormat="1" x14ac:dyDescent="0.2">
      <c r="A22" s="12">
        <v>44220</v>
      </c>
      <c r="B22" s="76">
        <f>ARA!J25</f>
        <v>1385.0943500286403</v>
      </c>
      <c r="C22" s="76">
        <f>BFC!J25</f>
        <v>2285.6668555489164</v>
      </c>
      <c r="D22" s="76">
        <f>BRET!J25</f>
        <v>1533.2391923191949</v>
      </c>
      <c r="E22" s="76">
        <f>CORSE!J25</f>
        <v>1006.4436765802385</v>
      </c>
      <c r="F22" s="76">
        <f>CVL!J25</f>
        <v>1239.2378021260042</v>
      </c>
      <c r="G22" s="76">
        <f>GE!J25</f>
        <v>1377.3309986833576</v>
      </c>
      <c r="H22" s="76">
        <f>HDF!J25</f>
        <v>1312.0649803728602</v>
      </c>
      <c r="I22" s="76">
        <f>IDF!J25</f>
        <v>1381.2192493857003</v>
      </c>
      <c r="J22" s="76">
        <f>NA!J25</f>
        <v>1763.8052914158743</v>
      </c>
      <c r="K22" s="78">
        <f>NORM!J25</f>
        <v>1514.6965339791132</v>
      </c>
      <c r="L22" s="76">
        <f>OCC!J25</f>
        <v>1710.0156661982446</v>
      </c>
      <c r="M22" s="78">
        <f>PDL!J25</f>
        <v>1377.7169059789358</v>
      </c>
      <c r="N22" s="76">
        <f>PACA!J25</f>
        <v>1387.6946806652595</v>
      </c>
      <c r="O22" s="82">
        <f>100000*SUM(ARA!I25+BFC!I25+BRET!I25+CORSE!I25+CVL!I25+GE!I25+HDF!I25+IDF!I25+NA!I25+NORM!I25+OCC!I25+PDL!I25+PACA!I25)/population!$B$19</f>
        <v>1486.518357728196</v>
      </c>
    </row>
    <row r="23" spans="1:15" s="4" customFormat="1" x14ac:dyDescent="0.2">
      <c r="A23" s="12">
        <v>44221</v>
      </c>
      <c r="B23" s="76"/>
      <c r="C23" s="76"/>
      <c r="D23" s="76"/>
      <c r="E23" s="76"/>
      <c r="F23" s="76"/>
      <c r="G23" s="76"/>
      <c r="H23" s="76"/>
      <c r="I23" s="76"/>
      <c r="J23" s="76"/>
      <c r="K23" s="66"/>
      <c r="L23" s="76"/>
      <c r="M23" s="78"/>
      <c r="N23" s="76"/>
      <c r="O23" s="83"/>
    </row>
    <row r="24" spans="1:15" s="4" customFormat="1" x14ac:dyDescent="0.2">
      <c r="A24" s="12">
        <v>44222</v>
      </c>
      <c r="B24" s="76"/>
      <c r="C24" s="76"/>
      <c r="D24" s="76"/>
      <c r="E24" s="76"/>
      <c r="F24" s="76"/>
      <c r="G24" s="76"/>
      <c r="H24" s="76"/>
      <c r="I24" s="76"/>
      <c r="J24" s="76"/>
      <c r="K24" s="66"/>
      <c r="L24" s="76"/>
      <c r="M24" s="78"/>
      <c r="N24" s="76"/>
      <c r="O24" s="83"/>
    </row>
    <row r="25" spans="1:15" s="4" customFormat="1" x14ac:dyDescent="0.2">
      <c r="A25" s="12">
        <v>44223</v>
      </c>
      <c r="B25" s="76"/>
      <c r="C25" s="76"/>
      <c r="D25" s="76"/>
      <c r="E25" s="76"/>
      <c r="F25" s="76"/>
      <c r="G25" s="76"/>
      <c r="H25" s="76"/>
      <c r="I25" s="76"/>
      <c r="J25" s="76"/>
      <c r="K25" s="66"/>
      <c r="L25" s="76"/>
      <c r="M25" s="78"/>
      <c r="N25" s="76"/>
      <c r="O25" s="83"/>
    </row>
    <row r="26" spans="1:15" s="4" customFormat="1" x14ac:dyDescent="0.2">
      <c r="A26" s="12">
        <v>44224</v>
      </c>
      <c r="B26" s="76"/>
      <c r="C26" s="76"/>
      <c r="D26" s="76"/>
      <c r="E26" s="76"/>
      <c r="F26" s="76"/>
      <c r="G26" s="76"/>
      <c r="H26" s="76"/>
      <c r="I26" s="76"/>
      <c r="J26" s="76"/>
      <c r="K26" s="66"/>
      <c r="L26" s="76"/>
      <c r="M26" s="78"/>
      <c r="N26" s="76"/>
      <c r="O26" s="83"/>
    </row>
    <row r="27" spans="1:15" s="4" customFormat="1" x14ac:dyDescent="0.2">
      <c r="A27" s="12">
        <v>44225</v>
      </c>
      <c r="B27" s="76"/>
      <c r="C27" s="76"/>
      <c r="D27" s="76"/>
      <c r="E27" s="76"/>
      <c r="F27" s="76"/>
      <c r="G27" s="76"/>
      <c r="H27" s="76"/>
      <c r="I27" s="76"/>
      <c r="J27" s="76"/>
      <c r="K27" s="66"/>
      <c r="L27" s="76"/>
      <c r="M27" s="78"/>
      <c r="N27" s="76"/>
      <c r="O27" s="83"/>
    </row>
    <row r="28" spans="1:15" s="4" customFormat="1" x14ac:dyDescent="0.2">
      <c r="A28" s="12">
        <v>44226</v>
      </c>
      <c r="B28" s="76"/>
      <c r="C28" s="76"/>
      <c r="D28" s="76"/>
      <c r="E28" s="76"/>
      <c r="F28" s="76"/>
      <c r="G28" s="76"/>
      <c r="H28" s="76"/>
      <c r="I28" s="76"/>
      <c r="J28" s="76"/>
      <c r="K28" s="66"/>
      <c r="L28" s="76"/>
      <c r="M28" s="78"/>
      <c r="N28" s="76"/>
      <c r="O28" s="83"/>
    </row>
    <row r="29" spans="1:15" s="4" customFormat="1" x14ac:dyDescent="0.2">
      <c r="A29" s="12">
        <v>44227</v>
      </c>
      <c r="B29" s="76"/>
      <c r="C29" s="76"/>
      <c r="D29" s="76"/>
      <c r="E29" s="76"/>
      <c r="F29" s="76"/>
      <c r="G29" s="76"/>
      <c r="H29" s="76"/>
      <c r="I29" s="76"/>
      <c r="J29" s="76"/>
      <c r="K29" s="66"/>
      <c r="L29" s="76"/>
      <c r="M29" s="78"/>
      <c r="N29" s="76"/>
      <c r="O29" s="83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C5" sqref="C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111256</v>
      </c>
    </row>
    <row r="2" spans="1:17" x14ac:dyDescent="0.2">
      <c r="K2" s="5"/>
      <c r="M2" s="19" t="s">
        <v>24</v>
      </c>
      <c r="N2" s="20">
        <f>SUM(B5:B93)/SUM(F5:F93)</f>
        <v>0.20256885021931401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0.47739447760120801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vaccine!B3</f>
        <v>99</v>
      </c>
      <c r="C5" s="13">
        <f>vaccine!C3</f>
        <v>105</v>
      </c>
      <c r="D5" s="13">
        <f>vaccine!D3</f>
        <v>0</v>
      </c>
      <c r="E5" s="13">
        <f>vaccine!E3</f>
        <v>0</v>
      </c>
      <c r="F5" s="14">
        <f>SUM(B5:E5)</f>
        <v>204</v>
      </c>
      <c r="G5" s="14">
        <f>B5</f>
        <v>99</v>
      </c>
      <c r="H5" s="14">
        <f>C5</f>
        <v>105</v>
      </c>
      <c r="I5" s="15">
        <f>F5</f>
        <v>204</v>
      </c>
      <c r="J5" s="16">
        <f>(I5/$N$5)*100000</f>
        <v>2.5397214299079836</v>
      </c>
      <c r="K5" s="66">
        <f>100000*I5/$N$6</f>
        <v>6.463739057586845</v>
      </c>
      <c r="L5" s="66">
        <f>100000*G5/$N$7</f>
        <v>6.0443213600822023</v>
      </c>
      <c r="M5" s="4" t="s">
        <v>76</v>
      </c>
      <c r="N5" s="67">
        <f>population!B6</f>
        <v>8032377</v>
      </c>
    </row>
    <row r="6" spans="1:17" x14ac:dyDescent="0.2">
      <c r="A6" s="12">
        <v>44201</v>
      </c>
      <c r="B6" s="13">
        <f>vaccine!B4</f>
        <v>83</v>
      </c>
      <c r="C6" s="13">
        <f>vaccine!C4</f>
        <v>350</v>
      </c>
      <c r="D6" s="13">
        <f>vaccine!D4</f>
        <v>0</v>
      </c>
      <c r="E6" s="13">
        <f>vaccine!E4</f>
        <v>0</v>
      </c>
      <c r="F6" s="14">
        <f t="shared" ref="F6:F18" si="0">SUM(B6:E6)</f>
        <v>433</v>
      </c>
      <c r="G6" s="17">
        <f t="shared" ref="G6:H12" si="1">B6+G5</f>
        <v>182</v>
      </c>
      <c r="H6" s="17">
        <f t="shared" si="1"/>
        <v>455</v>
      </c>
      <c r="I6" s="17">
        <f t="shared" ref="I6:I7" si="2">F6+I5</f>
        <v>637</v>
      </c>
      <c r="J6" s="16">
        <f t="shared" ref="J6:J12" si="3">(I6/$N$5)*100000</f>
        <v>7.9304046610362038</v>
      </c>
      <c r="K6" s="66">
        <f t="shared" ref="K6:K12" si="4">100000*I6/$N$6</f>
        <v>20.183342057268728</v>
      </c>
      <c r="L6" s="66">
        <f t="shared" ref="L6:L12" si="5">100000*G6/$N$7</f>
        <v>11.111782702373343</v>
      </c>
      <c r="M6" s="6" t="s">
        <v>77</v>
      </c>
      <c r="N6" s="67">
        <f>population!C6</f>
        <v>3156068</v>
      </c>
    </row>
    <row r="7" spans="1:17" x14ac:dyDescent="0.2">
      <c r="A7" s="12">
        <v>44202</v>
      </c>
      <c r="B7" s="13">
        <f>vaccine!B5</f>
        <v>259</v>
      </c>
      <c r="C7" s="13">
        <f>vaccine!C5</f>
        <v>874</v>
      </c>
      <c r="D7" s="13">
        <f>vaccine!D5</f>
        <v>0</v>
      </c>
      <c r="E7" s="13">
        <f>vaccine!E5</f>
        <v>0</v>
      </c>
      <c r="F7" s="14">
        <f t="shared" si="0"/>
        <v>1133</v>
      </c>
      <c r="G7" s="17">
        <f t="shared" si="1"/>
        <v>441</v>
      </c>
      <c r="H7" s="17">
        <f t="shared" si="1"/>
        <v>1329</v>
      </c>
      <c r="I7" s="17">
        <f t="shared" si="2"/>
        <v>1770</v>
      </c>
      <c r="J7" s="16">
        <f t="shared" si="3"/>
        <v>22.035818288907503</v>
      </c>
      <c r="K7" s="66">
        <f t="shared" si="4"/>
        <v>56.082441823179984</v>
      </c>
      <c r="L7" s="66">
        <f t="shared" si="5"/>
        <v>26.924704240366175</v>
      </c>
      <c r="M7" s="5" t="s">
        <v>78</v>
      </c>
      <c r="N7" s="67">
        <f>population!E6</f>
        <v>1637901</v>
      </c>
    </row>
    <row r="8" spans="1:17" x14ac:dyDescent="0.2">
      <c r="A8" s="12">
        <v>44203</v>
      </c>
      <c r="B8" s="13">
        <f>vaccine!B6</f>
        <v>740</v>
      </c>
      <c r="C8" s="13">
        <f>vaccine!C6</f>
        <v>1922</v>
      </c>
      <c r="D8" s="13">
        <f>vaccine!D6</f>
        <v>0</v>
      </c>
      <c r="E8" s="13">
        <f>vaccine!E6</f>
        <v>0</v>
      </c>
      <c r="F8" s="14">
        <f t="shared" si="0"/>
        <v>2662</v>
      </c>
      <c r="G8" s="17">
        <f t="shared" si="1"/>
        <v>1181</v>
      </c>
      <c r="H8" s="17">
        <f t="shared" si="1"/>
        <v>3251</v>
      </c>
      <c r="I8" s="17">
        <f t="shared" ref="I8:I11" si="6">F8+I7</f>
        <v>4432</v>
      </c>
      <c r="J8" s="16">
        <f t="shared" si="3"/>
        <v>55.176693026236194</v>
      </c>
      <c r="K8" s="66">
        <f t="shared" si="4"/>
        <v>140.42789952561225</v>
      </c>
      <c r="L8" s="66">
        <f t="shared" si="5"/>
        <v>72.104480063202843</v>
      </c>
    </row>
    <row r="9" spans="1:17" x14ac:dyDescent="0.2">
      <c r="A9" s="12">
        <v>44204</v>
      </c>
      <c r="B9" s="13">
        <f>vaccine!B7</f>
        <v>658</v>
      </c>
      <c r="C9" s="13">
        <f>vaccine!C7</f>
        <v>2495</v>
      </c>
      <c r="D9" s="13">
        <f>vaccine!D7</f>
        <v>0</v>
      </c>
      <c r="E9" s="13">
        <f>vaccine!E7</f>
        <v>0</v>
      </c>
      <c r="F9" s="14">
        <f t="shared" si="0"/>
        <v>3153</v>
      </c>
      <c r="G9" s="17">
        <f t="shared" si="1"/>
        <v>1839</v>
      </c>
      <c r="H9" s="17">
        <f t="shared" si="1"/>
        <v>5746</v>
      </c>
      <c r="I9" s="17">
        <f t="shared" si="6"/>
        <v>7585</v>
      </c>
      <c r="J9" s="16">
        <f t="shared" si="3"/>
        <v>94.430328656137533</v>
      </c>
      <c r="K9" s="66">
        <f t="shared" si="4"/>
        <v>240.33068995978542</v>
      </c>
      <c r="L9" s="66">
        <f t="shared" si="5"/>
        <v>112.27784829486031</v>
      </c>
    </row>
    <row r="10" spans="1:17" x14ac:dyDescent="0.2">
      <c r="A10" s="12">
        <v>44205</v>
      </c>
      <c r="B10" s="13">
        <f>vaccine!B8</f>
        <v>83</v>
      </c>
      <c r="C10" s="13">
        <f>vaccine!C8</f>
        <v>400</v>
      </c>
      <c r="D10" s="13">
        <f>vaccine!D8</f>
        <v>0</v>
      </c>
      <c r="E10" s="13">
        <f>vaccine!E8</f>
        <v>0</v>
      </c>
      <c r="F10" s="14">
        <f t="shared" si="0"/>
        <v>483</v>
      </c>
      <c r="G10" s="17">
        <f t="shared" si="1"/>
        <v>1922</v>
      </c>
      <c r="H10" s="17">
        <f t="shared" si="1"/>
        <v>6146</v>
      </c>
      <c r="I10" s="17">
        <f t="shared" si="6"/>
        <v>8068</v>
      </c>
      <c r="J10" s="16">
        <f t="shared" si="3"/>
        <v>100.44349262989026</v>
      </c>
      <c r="K10" s="66">
        <f t="shared" si="4"/>
        <v>255.63454272848367</v>
      </c>
      <c r="L10" s="66">
        <f t="shared" si="5"/>
        <v>117.34530963715144</v>
      </c>
    </row>
    <row r="11" spans="1:17" x14ac:dyDescent="0.2">
      <c r="A11" s="12">
        <v>44206</v>
      </c>
      <c r="B11" s="13">
        <f>vaccine!B9</f>
        <v>73</v>
      </c>
      <c r="C11" s="13">
        <f>vaccine!C9</f>
        <v>166</v>
      </c>
      <c r="D11" s="13">
        <f>vaccine!D9</f>
        <v>0</v>
      </c>
      <c r="E11" s="13">
        <f>vaccine!E9</f>
        <v>0</v>
      </c>
      <c r="F11" s="14">
        <f t="shared" si="0"/>
        <v>239</v>
      </c>
      <c r="G11" s="17">
        <f t="shared" si="1"/>
        <v>1995</v>
      </c>
      <c r="H11" s="17">
        <f t="shared" si="1"/>
        <v>6312</v>
      </c>
      <c r="I11" s="17">
        <f t="shared" si="6"/>
        <v>8307</v>
      </c>
      <c r="J11" s="16">
        <f>(I11/$N$5)*100000</f>
        <v>103.41895057963538</v>
      </c>
      <c r="K11" s="66">
        <f t="shared" si="4"/>
        <v>263.20725662438201</v>
      </c>
      <c r="L11" s="66">
        <f t="shared" si="5"/>
        <v>121.80223346832318</v>
      </c>
    </row>
    <row r="12" spans="1:17" x14ac:dyDescent="0.2">
      <c r="A12" s="12">
        <v>44207</v>
      </c>
      <c r="B12" s="13">
        <f>vaccine!B10</f>
        <v>706</v>
      </c>
      <c r="C12" s="13">
        <f>vaccine!C10</f>
        <v>3393</v>
      </c>
      <c r="D12" s="13">
        <f>vaccine!D10</f>
        <v>0</v>
      </c>
      <c r="E12" s="13">
        <f>vaccine!E10</f>
        <v>0</v>
      </c>
      <c r="F12" s="14">
        <f t="shared" si="0"/>
        <v>4099</v>
      </c>
      <c r="G12" s="17">
        <f t="shared" si="1"/>
        <v>2701</v>
      </c>
      <c r="H12" s="17">
        <f t="shared" si="1"/>
        <v>9705</v>
      </c>
      <c r="I12" s="17">
        <f>F12+I11</f>
        <v>12406</v>
      </c>
      <c r="J12" s="16">
        <f t="shared" si="3"/>
        <v>154.44992185999237</v>
      </c>
      <c r="K12" s="66">
        <f t="shared" si="4"/>
        <v>393.08405268834514</v>
      </c>
      <c r="L12" s="66">
        <f t="shared" si="5"/>
        <v>164.90618175335385</v>
      </c>
    </row>
    <row r="13" spans="1:17" x14ac:dyDescent="0.2">
      <c r="A13" s="12">
        <v>44208</v>
      </c>
      <c r="B13" s="13">
        <f>vaccine!B11</f>
        <v>1211</v>
      </c>
      <c r="C13" s="13">
        <f>vaccine!C11</f>
        <v>4899</v>
      </c>
      <c r="D13" s="13">
        <f>vaccine!D11</f>
        <v>0</v>
      </c>
      <c r="E13" s="13">
        <f>vaccine!E11</f>
        <v>0</v>
      </c>
      <c r="F13" s="14">
        <f t="shared" si="0"/>
        <v>6110</v>
      </c>
      <c r="G13" s="17">
        <f t="shared" ref="G13" si="7">B13+G12</f>
        <v>3912</v>
      </c>
      <c r="H13" s="17">
        <f>C13+H12</f>
        <v>14604</v>
      </c>
      <c r="I13" s="17">
        <f t="shared" ref="I13" si="8">F13+I12</f>
        <v>18516</v>
      </c>
      <c r="J13" s="16">
        <f t="shared" ref="J13" si="9">(I13/$N$5)*100000</f>
        <v>230.51706860870701</v>
      </c>
      <c r="K13" s="66">
        <f t="shared" ref="K13" si="10">100000*I13/$N$6</f>
        <v>586.67937446214717</v>
      </c>
      <c r="L13" s="66">
        <f t="shared" ref="L13" si="11">100000*G13/$N$7</f>
        <v>238.84227434991493</v>
      </c>
    </row>
    <row r="14" spans="1:17" x14ac:dyDescent="0.2">
      <c r="A14" s="12">
        <v>44209</v>
      </c>
      <c r="B14" s="13">
        <f>vaccine!B12</f>
        <v>1132</v>
      </c>
      <c r="C14" s="13">
        <f>vaccine!C12</f>
        <v>5387</v>
      </c>
      <c r="D14" s="13">
        <f>vaccine!D12</f>
        <v>0</v>
      </c>
      <c r="E14" s="13">
        <f>vaccine!E12</f>
        <v>0</v>
      </c>
      <c r="F14" s="14">
        <f t="shared" si="0"/>
        <v>6519</v>
      </c>
      <c r="G14" s="17">
        <f t="shared" ref="G14:G17" si="12">B14+G13</f>
        <v>5044</v>
      </c>
      <c r="H14" s="17">
        <f t="shared" ref="H14:H17" si="13">C14+H13</f>
        <v>19991</v>
      </c>
      <c r="I14" s="17">
        <f t="shared" ref="I14:I17" si="14">F14+I13</f>
        <v>25035</v>
      </c>
      <c r="J14" s="16">
        <f t="shared" ref="J14:J17" si="15">(I14/$N$5)*100000</f>
        <v>311.67610783209005</v>
      </c>
      <c r="K14" s="66">
        <f t="shared" ref="K14:K17" si="16">100000*I14/$N$6</f>
        <v>793.23385934650332</v>
      </c>
      <c r="L14" s="66">
        <f t="shared" ref="L14:L17" si="17">100000*G14/$N$7</f>
        <v>307.95512060863263</v>
      </c>
    </row>
    <row r="15" spans="1:17" x14ac:dyDescent="0.2">
      <c r="A15" s="12">
        <v>44210</v>
      </c>
      <c r="B15" s="13">
        <f>vaccine!B13</f>
        <v>1465</v>
      </c>
      <c r="C15" s="13">
        <f>vaccine!C13</f>
        <v>6341</v>
      </c>
      <c r="D15" s="13">
        <f>vaccine!D13</f>
        <v>0</v>
      </c>
      <c r="E15" s="13">
        <f>vaccine!E13</f>
        <v>0</v>
      </c>
      <c r="F15" s="14">
        <f t="shared" si="0"/>
        <v>7806</v>
      </c>
      <c r="G15" s="17">
        <f t="shared" si="12"/>
        <v>6509</v>
      </c>
      <c r="H15" s="17">
        <f t="shared" si="13"/>
        <v>26332</v>
      </c>
      <c r="I15" s="17">
        <f t="shared" si="14"/>
        <v>32841</v>
      </c>
      <c r="J15" s="16">
        <f t="shared" si="15"/>
        <v>408.8578013706279</v>
      </c>
      <c r="K15" s="66">
        <f t="shared" si="16"/>
        <v>1040.5669332853411</v>
      </c>
      <c r="L15" s="66">
        <f t="shared" si="17"/>
        <v>397.39886598762683</v>
      </c>
    </row>
    <row r="16" spans="1:17" x14ac:dyDescent="0.2">
      <c r="A16" s="12">
        <v>44211</v>
      </c>
      <c r="B16" s="13">
        <f>vaccine!B14</f>
        <v>1480</v>
      </c>
      <c r="C16" s="13">
        <f>vaccine!C14</f>
        <v>6237</v>
      </c>
      <c r="D16" s="13">
        <f>vaccine!D14</f>
        <v>0</v>
      </c>
      <c r="E16" s="13">
        <f>vaccine!E14</f>
        <v>0</v>
      </c>
      <c r="F16" s="14">
        <f t="shared" si="0"/>
        <v>7717</v>
      </c>
      <c r="G16" s="17">
        <f t="shared" si="12"/>
        <v>7989</v>
      </c>
      <c r="H16" s="17">
        <f t="shared" si="13"/>
        <v>32569</v>
      </c>
      <c r="I16" s="17">
        <f t="shared" si="14"/>
        <v>40558</v>
      </c>
      <c r="J16" s="16">
        <f t="shared" si="15"/>
        <v>504.93147918729414</v>
      </c>
      <c r="K16" s="66">
        <f t="shared" si="16"/>
        <v>1285.0800426353298</v>
      </c>
      <c r="L16" s="66">
        <f t="shared" si="17"/>
        <v>487.75841763330016</v>
      </c>
    </row>
    <row r="17" spans="1:12" x14ac:dyDescent="0.2">
      <c r="A17" s="12">
        <v>44212</v>
      </c>
      <c r="B17" s="13">
        <f>vaccine!B15</f>
        <v>1140</v>
      </c>
      <c r="C17" s="13">
        <f>vaccine!C15</f>
        <v>1606</v>
      </c>
      <c r="D17" s="13">
        <f>vaccine!D15</f>
        <v>0</v>
      </c>
      <c r="E17" s="13">
        <f>vaccine!E15</f>
        <v>0</v>
      </c>
      <c r="F17" s="14">
        <f t="shared" si="0"/>
        <v>2746</v>
      </c>
      <c r="G17" s="17">
        <f t="shared" si="12"/>
        <v>9129</v>
      </c>
      <c r="H17" s="17">
        <f t="shared" si="13"/>
        <v>34175</v>
      </c>
      <c r="I17" s="17">
        <f t="shared" si="14"/>
        <v>43304</v>
      </c>
      <c r="J17" s="16">
        <f t="shared" si="15"/>
        <v>539.11812157223198</v>
      </c>
      <c r="K17" s="66">
        <f t="shared" si="16"/>
        <v>1372.0870399497096</v>
      </c>
      <c r="L17" s="66">
        <f t="shared" si="17"/>
        <v>557.35969390091338</v>
      </c>
    </row>
    <row r="18" spans="1:12" x14ac:dyDescent="0.2">
      <c r="A18" s="12">
        <v>44213</v>
      </c>
      <c r="B18" s="13">
        <f>vaccine!B16</f>
        <v>288</v>
      </c>
      <c r="C18" s="13">
        <f>vaccine!C16</f>
        <v>772</v>
      </c>
      <c r="D18" s="13">
        <f>vaccine!D16</f>
        <v>0</v>
      </c>
      <c r="E18" s="13">
        <f>vaccine!E16</f>
        <v>0</v>
      </c>
      <c r="F18" s="14">
        <f t="shared" si="0"/>
        <v>1060</v>
      </c>
      <c r="G18" s="17">
        <f t="shared" ref="G18" si="18">B18+G17</f>
        <v>9417</v>
      </c>
      <c r="H18" s="17">
        <f t="shared" ref="H18" si="19">C18+H17</f>
        <v>34947</v>
      </c>
      <c r="I18" s="17">
        <f t="shared" ref="I18" si="20">F18+I17</f>
        <v>44364</v>
      </c>
      <c r="J18" s="16">
        <f t="shared" ref="J18" si="21">(I18/$N$5)*100000</f>
        <v>552.31471331587147</v>
      </c>
      <c r="K18" s="66">
        <f t="shared" ref="K18" si="22">100000*I18/$N$6</f>
        <v>1405.6731350528569</v>
      </c>
      <c r="L18" s="66">
        <f t="shared" ref="L18" si="23">100000*G18/$N$7</f>
        <v>574.94317422115262</v>
      </c>
    </row>
    <row r="19" spans="1:12" x14ac:dyDescent="0.2">
      <c r="A19" s="12">
        <v>44214</v>
      </c>
      <c r="B19" s="13">
        <f>vaccine!B17</f>
        <v>589</v>
      </c>
      <c r="C19" s="13">
        <f>vaccine!C17</f>
        <v>2788</v>
      </c>
      <c r="D19" s="13">
        <f>vaccine!D17</f>
        <v>4237</v>
      </c>
      <c r="E19" s="13">
        <f>vaccine!E17</f>
        <v>92</v>
      </c>
      <c r="F19" s="14">
        <f t="shared" ref="F19:F22" si="24">SUM(B19:E19)</f>
        <v>7706</v>
      </c>
      <c r="G19" s="17">
        <f t="shared" ref="G19:G22" si="25">B19+G18</f>
        <v>10006</v>
      </c>
      <c r="H19" s="17">
        <f t="shared" ref="H19:H22" si="26">C19+H18</f>
        <v>37735</v>
      </c>
      <c r="I19" s="17">
        <f t="shared" ref="I19:I22" si="27">F19+I18</f>
        <v>52070</v>
      </c>
      <c r="J19" s="16">
        <f t="shared" ref="J19:J22" si="28">(I19/$N$5)*100000</f>
        <v>648.25144536916036</v>
      </c>
      <c r="K19" s="66">
        <f t="shared" ref="K19:K22" si="29">100000*I19/$N$6</f>
        <v>1649.837709453662</v>
      </c>
      <c r="L19" s="66">
        <f t="shared" ref="L19:L22" si="30">100000*G19/$N$7</f>
        <v>610.90383362608611</v>
      </c>
    </row>
    <row r="20" spans="1:12" x14ac:dyDescent="0.2">
      <c r="A20" s="12">
        <v>44215</v>
      </c>
      <c r="B20" s="13">
        <f>vaccine!B18</f>
        <v>2454</v>
      </c>
      <c r="C20" s="13">
        <f>vaccine!C18</f>
        <v>3838</v>
      </c>
      <c r="D20" s="13">
        <f>vaccine!D18</f>
        <v>4965</v>
      </c>
      <c r="E20" s="13">
        <f>vaccine!E18</f>
        <v>465</v>
      </c>
      <c r="F20" s="14">
        <f t="shared" si="24"/>
        <v>11722</v>
      </c>
      <c r="G20" s="17">
        <f t="shared" si="25"/>
        <v>12460</v>
      </c>
      <c r="H20" s="17">
        <f t="shared" si="26"/>
        <v>41573</v>
      </c>
      <c r="I20" s="17">
        <f t="shared" si="27"/>
        <v>63792</v>
      </c>
      <c r="J20" s="16">
        <f t="shared" si="28"/>
        <v>794.18583067004943</v>
      </c>
      <c r="K20" s="66">
        <f t="shared" si="29"/>
        <v>2021.2492253018629</v>
      </c>
      <c r="L20" s="66">
        <f t="shared" si="30"/>
        <v>760.72973885479041</v>
      </c>
    </row>
    <row r="21" spans="1:12" x14ac:dyDescent="0.2">
      <c r="A21" s="12">
        <v>44216</v>
      </c>
      <c r="B21" s="13">
        <f>vaccine!B19</f>
        <v>3734</v>
      </c>
      <c r="C21" s="13">
        <f>vaccine!C19</f>
        <v>3907</v>
      </c>
      <c r="D21" s="13">
        <f>vaccine!D19</f>
        <v>6458</v>
      </c>
      <c r="E21" s="13">
        <f>vaccine!E19</f>
        <v>292</v>
      </c>
      <c r="F21" s="14">
        <f t="shared" si="24"/>
        <v>14391</v>
      </c>
      <c r="G21" s="17">
        <f t="shared" si="25"/>
        <v>16194</v>
      </c>
      <c r="H21" s="17">
        <f t="shared" si="26"/>
        <v>45480</v>
      </c>
      <c r="I21" s="17">
        <f t="shared" si="27"/>
        <v>78183</v>
      </c>
      <c r="J21" s="16">
        <f t="shared" si="28"/>
        <v>973.34823801223467</v>
      </c>
      <c r="K21" s="66">
        <f t="shared" si="29"/>
        <v>2477.2279938201586</v>
      </c>
      <c r="L21" s="66">
        <f t="shared" si="30"/>
        <v>988.70444550677973</v>
      </c>
    </row>
    <row r="22" spans="1:12" x14ac:dyDescent="0.2">
      <c r="A22" s="12">
        <v>44217</v>
      </c>
      <c r="B22" s="13">
        <f>vaccine!B20</f>
        <v>3453</v>
      </c>
      <c r="C22" s="13">
        <f>vaccine!C20</f>
        <v>3138</v>
      </c>
      <c r="D22" s="13">
        <f>vaccine!D20</f>
        <v>5735</v>
      </c>
      <c r="E22" s="13">
        <f>vaccine!E20</f>
        <v>588</v>
      </c>
      <c r="F22" s="14">
        <f t="shared" si="24"/>
        <v>12914</v>
      </c>
      <c r="G22" s="17">
        <f t="shared" si="25"/>
        <v>19647</v>
      </c>
      <c r="H22" s="17">
        <f t="shared" si="26"/>
        <v>48618</v>
      </c>
      <c r="I22" s="17">
        <f t="shared" si="27"/>
        <v>91097</v>
      </c>
      <c r="J22" s="16">
        <f t="shared" si="28"/>
        <v>1134.1225642172922</v>
      </c>
      <c r="K22" s="66">
        <f t="shared" si="29"/>
        <v>2886.4080241617103</v>
      </c>
      <c r="L22" s="66">
        <f t="shared" si="30"/>
        <v>1199.5230480963135</v>
      </c>
    </row>
    <row r="23" spans="1:12" x14ac:dyDescent="0.2">
      <c r="A23" s="12">
        <v>44218</v>
      </c>
      <c r="B23" s="13">
        <f>vaccine!B21</f>
        <v>2313</v>
      </c>
      <c r="C23" s="13">
        <f>vaccine!C21</f>
        <v>3065</v>
      </c>
      <c r="D23" s="13">
        <f>vaccine!D21</f>
        <v>7179</v>
      </c>
      <c r="E23" s="13">
        <f>vaccine!E21</f>
        <v>430</v>
      </c>
      <c r="F23" s="14">
        <f t="shared" ref="F23:F25" si="31">SUM(B23:E23)</f>
        <v>12987</v>
      </c>
      <c r="G23" s="17">
        <f t="shared" ref="G23:G25" si="32">B23+G22</f>
        <v>21960</v>
      </c>
      <c r="H23" s="17">
        <f t="shared" ref="H23:H25" si="33">C23+H22</f>
        <v>51683</v>
      </c>
      <c r="I23" s="17">
        <f t="shared" ref="I23:I25" si="34">F23+I22</f>
        <v>104084</v>
      </c>
      <c r="J23" s="16">
        <f t="shared" ref="J23:J25" si="35">(I23/$N$5)*100000</f>
        <v>1295.8057123065812</v>
      </c>
      <c r="K23" s="66">
        <f t="shared" ref="K23:K25" si="36">100000*I23/$N$6</f>
        <v>3297.9010591660258</v>
      </c>
      <c r="L23" s="66">
        <f t="shared" ref="L23:L25" si="37">100000*G23/$N$7</f>
        <v>1340.7403744182341</v>
      </c>
    </row>
    <row r="24" spans="1:12" x14ac:dyDescent="0.2">
      <c r="A24" s="12">
        <v>44219</v>
      </c>
      <c r="B24" s="13">
        <f>vaccine!B22</f>
        <v>556</v>
      </c>
      <c r="C24" s="13">
        <f>vaccine!C22</f>
        <v>1294</v>
      </c>
      <c r="D24" s="13">
        <f>vaccine!D22</f>
        <v>3759</v>
      </c>
      <c r="E24" s="13">
        <f>vaccine!E22</f>
        <v>194</v>
      </c>
      <c r="F24" s="14">
        <f t="shared" si="31"/>
        <v>5803</v>
      </c>
      <c r="G24" s="17">
        <f t="shared" si="32"/>
        <v>22516</v>
      </c>
      <c r="H24" s="17">
        <f t="shared" si="33"/>
        <v>52977</v>
      </c>
      <c r="I24" s="17">
        <f t="shared" si="34"/>
        <v>109887</v>
      </c>
      <c r="J24" s="16">
        <f t="shared" si="35"/>
        <v>1368.0508272955813</v>
      </c>
      <c r="K24" s="66">
        <f t="shared" si="36"/>
        <v>3481.7690873580673</v>
      </c>
      <c r="L24" s="66">
        <f t="shared" si="37"/>
        <v>1374.6862600364734</v>
      </c>
    </row>
    <row r="25" spans="1:12" x14ac:dyDescent="0.2">
      <c r="A25" s="12">
        <v>44220</v>
      </c>
      <c r="B25" s="13">
        <f>vaccine!B23</f>
        <v>21</v>
      </c>
      <c r="C25" s="13">
        <f>vaccine!C23</f>
        <v>136</v>
      </c>
      <c r="D25" s="13">
        <f>vaccine!D23</f>
        <v>1128</v>
      </c>
      <c r="E25" s="13">
        <f>vaccine!E23</f>
        <v>84</v>
      </c>
      <c r="F25" s="14">
        <f t="shared" si="31"/>
        <v>1369</v>
      </c>
      <c r="G25" s="17">
        <f t="shared" si="32"/>
        <v>22537</v>
      </c>
      <c r="H25" s="17">
        <f t="shared" si="33"/>
        <v>53113</v>
      </c>
      <c r="I25" s="17">
        <f t="shared" si="34"/>
        <v>111256</v>
      </c>
      <c r="J25" s="16">
        <f t="shared" si="35"/>
        <v>1385.0943500286403</v>
      </c>
      <c r="K25" s="66">
        <f t="shared" si="36"/>
        <v>3525.1458460337358</v>
      </c>
      <c r="L25" s="66">
        <f t="shared" si="37"/>
        <v>1375.9683888098243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C5" sqref="C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63611</v>
      </c>
    </row>
    <row r="2" spans="1:17" x14ac:dyDescent="0.2">
      <c r="K2" s="5"/>
      <c r="M2" s="19" t="s">
        <v>24</v>
      </c>
      <c r="N2" s="20">
        <f>SUM(B5:B93)/SUM(F5:F93)</f>
        <v>0.2406187609061326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0.37710458882897613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vaccine!G3</f>
        <v>0</v>
      </c>
      <c r="C5" s="13">
        <f>vaccine!H3</f>
        <v>15</v>
      </c>
      <c r="D5" s="13">
        <f>vaccine!I3</f>
        <v>0</v>
      </c>
      <c r="E5" s="13">
        <f>vaccine!J3</f>
        <v>0</v>
      </c>
      <c r="F5" s="14">
        <f>SUM(B5:E5)</f>
        <v>15</v>
      </c>
      <c r="G5" s="14">
        <f>B5</f>
        <v>0</v>
      </c>
      <c r="H5" s="14">
        <f>C5</f>
        <v>15</v>
      </c>
      <c r="I5" s="15">
        <f>F5</f>
        <v>15</v>
      </c>
      <c r="J5" s="16">
        <f t="shared" ref="J5:J12" si="0">(I5/$N$5)*100000</f>
        <v>0.53897915192708401</v>
      </c>
      <c r="K5" s="66">
        <f>100000*I5/$N$6</f>
        <v>1.2267791159666119</v>
      </c>
      <c r="L5" s="66">
        <f>100000*G5/$N$7</f>
        <v>0</v>
      </c>
      <c r="M5" s="4" t="s">
        <v>76</v>
      </c>
      <c r="N5" s="67">
        <f>population!B7</f>
        <v>2783039</v>
      </c>
    </row>
    <row r="6" spans="1:17" x14ac:dyDescent="0.2">
      <c r="A6" s="12">
        <v>44201</v>
      </c>
      <c r="B6" s="13">
        <f>vaccine!G4</f>
        <v>0</v>
      </c>
      <c r="C6" s="13">
        <f>vaccine!H4</f>
        <v>263</v>
      </c>
      <c r="D6" s="13">
        <f>vaccine!I4</f>
        <v>0</v>
      </c>
      <c r="E6" s="13">
        <f>vaccine!J4</f>
        <v>0</v>
      </c>
      <c r="F6" s="14">
        <f t="shared" ref="F6:F18" si="1">SUM(B6:E6)</f>
        <v>263</v>
      </c>
      <c r="G6" s="17">
        <f t="shared" ref="G6:H12" si="2">B6+G5</f>
        <v>0</v>
      </c>
      <c r="H6" s="17">
        <f t="shared" si="2"/>
        <v>278</v>
      </c>
      <c r="I6" s="17">
        <f t="shared" ref="I6:I7" si="3">F6+I5</f>
        <v>278</v>
      </c>
      <c r="J6" s="16">
        <f t="shared" si="0"/>
        <v>9.9890802823819573</v>
      </c>
      <c r="K6" s="66">
        <f t="shared" ref="K6:K12" si="4">100000*I6/$N$6</f>
        <v>22.736306282581207</v>
      </c>
      <c r="L6" s="66">
        <f t="shared" ref="L6:L12" si="5">100000*G6/$N$7</f>
        <v>0</v>
      </c>
      <c r="M6" s="6" t="s">
        <v>77</v>
      </c>
      <c r="N6" s="67">
        <f>population!C7</f>
        <v>1222714</v>
      </c>
    </row>
    <row r="7" spans="1:17" x14ac:dyDescent="0.2">
      <c r="A7" s="12">
        <v>44202</v>
      </c>
      <c r="B7" s="13">
        <f>vaccine!G5</f>
        <v>218</v>
      </c>
      <c r="C7" s="13">
        <f>vaccine!H5</f>
        <v>377</v>
      </c>
      <c r="D7" s="13">
        <f>vaccine!I5</f>
        <v>0</v>
      </c>
      <c r="E7" s="13">
        <f>vaccine!J5</f>
        <v>0</v>
      </c>
      <c r="F7" s="14">
        <f t="shared" si="1"/>
        <v>595</v>
      </c>
      <c r="G7" s="17">
        <f t="shared" si="2"/>
        <v>218</v>
      </c>
      <c r="H7" s="17">
        <f t="shared" si="2"/>
        <v>655</v>
      </c>
      <c r="I7" s="17">
        <f t="shared" si="3"/>
        <v>873</v>
      </c>
      <c r="J7" s="16">
        <f t="shared" si="0"/>
        <v>31.368586642156291</v>
      </c>
      <c r="K7" s="66">
        <f t="shared" si="4"/>
        <v>71.398544549256812</v>
      </c>
      <c r="L7" s="66">
        <f t="shared" si="5"/>
        <v>32.910081505289014</v>
      </c>
      <c r="M7" s="5" t="s">
        <v>78</v>
      </c>
      <c r="N7" s="67">
        <f>population!E7</f>
        <v>662411</v>
      </c>
    </row>
    <row r="8" spans="1:17" x14ac:dyDescent="0.2">
      <c r="A8" s="12">
        <v>44203</v>
      </c>
      <c r="B8" s="13">
        <f>vaccine!G6</f>
        <v>624</v>
      </c>
      <c r="C8" s="13">
        <f>vaccine!H6</f>
        <v>784</v>
      </c>
      <c r="D8" s="13">
        <f>vaccine!I6</f>
        <v>0</v>
      </c>
      <c r="E8" s="13">
        <f>vaccine!J6</f>
        <v>0</v>
      </c>
      <c r="F8" s="14">
        <f t="shared" si="1"/>
        <v>1408</v>
      </c>
      <c r="G8" s="17">
        <f t="shared" si="2"/>
        <v>842</v>
      </c>
      <c r="H8" s="17">
        <f t="shared" si="2"/>
        <v>1439</v>
      </c>
      <c r="I8" s="17">
        <f t="shared" ref="I8:I11" si="6">F8+I7</f>
        <v>2281</v>
      </c>
      <c r="J8" s="16">
        <f t="shared" si="0"/>
        <v>81.96076303637858</v>
      </c>
      <c r="K8" s="66">
        <f t="shared" si="4"/>
        <v>186.55221090132281</v>
      </c>
      <c r="L8" s="66">
        <f t="shared" si="5"/>
        <v>127.11141572226306</v>
      </c>
    </row>
    <row r="9" spans="1:17" x14ac:dyDescent="0.2">
      <c r="A9" s="12">
        <v>44204</v>
      </c>
      <c r="B9" s="13">
        <f>vaccine!G7</f>
        <v>163</v>
      </c>
      <c r="C9" s="13">
        <f>vaccine!H7</f>
        <v>1259</v>
      </c>
      <c r="D9" s="13">
        <f>vaccine!I7</f>
        <v>0</v>
      </c>
      <c r="E9" s="13">
        <f>vaccine!J7</f>
        <v>0</v>
      </c>
      <c r="F9" s="14">
        <f t="shared" si="1"/>
        <v>1422</v>
      </c>
      <c r="G9" s="17">
        <f t="shared" si="2"/>
        <v>1005</v>
      </c>
      <c r="H9" s="17">
        <f t="shared" si="2"/>
        <v>2698</v>
      </c>
      <c r="I9" s="17">
        <f t="shared" si="6"/>
        <v>3703</v>
      </c>
      <c r="J9" s="16">
        <f t="shared" si="0"/>
        <v>133.05598663906616</v>
      </c>
      <c r="K9" s="66">
        <f t="shared" si="4"/>
        <v>302.8508710949576</v>
      </c>
      <c r="L9" s="66">
        <f t="shared" si="5"/>
        <v>151.71849501291493</v>
      </c>
    </row>
    <row r="10" spans="1:17" x14ac:dyDescent="0.2">
      <c r="A10" s="12">
        <v>44205</v>
      </c>
      <c r="B10" s="13">
        <f>vaccine!G8</f>
        <v>215</v>
      </c>
      <c r="C10" s="13">
        <f>vaccine!H8</f>
        <v>995</v>
      </c>
      <c r="D10" s="13">
        <f>vaccine!I8</f>
        <v>0</v>
      </c>
      <c r="E10" s="13">
        <f>vaccine!J8</f>
        <v>0</v>
      </c>
      <c r="F10" s="14">
        <f t="shared" si="1"/>
        <v>1210</v>
      </c>
      <c r="G10" s="17">
        <f t="shared" si="2"/>
        <v>1220</v>
      </c>
      <c r="H10" s="17">
        <f t="shared" si="2"/>
        <v>3693</v>
      </c>
      <c r="I10" s="17">
        <f t="shared" si="6"/>
        <v>4913</v>
      </c>
      <c r="J10" s="16">
        <f t="shared" si="0"/>
        <v>176.5336382278509</v>
      </c>
      <c r="K10" s="66">
        <f t="shared" si="4"/>
        <v>401.8110531162643</v>
      </c>
      <c r="L10" s="66">
        <f t="shared" si="5"/>
        <v>184.17568548831466</v>
      </c>
    </row>
    <row r="11" spans="1:17" x14ac:dyDescent="0.2">
      <c r="A11" s="12">
        <v>44206</v>
      </c>
      <c r="B11" s="13">
        <f>vaccine!G9</f>
        <v>0</v>
      </c>
      <c r="C11" s="13">
        <f>vaccine!H9</f>
        <v>115</v>
      </c>
      <c r="D11" s="13">
        <f>vaccine!I9</f>
        <v>0</v>
      </c>
      <c r="E11" s="13">
        <f>vaccine!J9</f>
        <v>0</v>
      </c>
      <c r="F11" s="14">
        <f t="shared" si="1"/>
        <v>115</v>
      </c>
      <c r="G11" s="17">
        <f t="shared" si="2"/>
        <v>1220</v>
      </c>
      <c r="H11" s="17">
        <f t="shared" si="2"/>
        <v>3808</v>
      </c>
      <c r="I11" s="17">
        <f t="shared" si="6"/>
        <v>5028</v>
      </c>
      <c r="J11" s="16">
        <f t="shared" si="0"/>
        <v>180.66581172595855</v>
      </c>
      <c r="K11" s="66">
        <f t="shared" si="4"/>
        <v>411.21635967200831</v>
      </c>
      <c r="L11" s="66">
        <f t="shared" si="5"/>
        <v>184.17568548831466</v>
      </c>
    </row>
    <row r="12" spans="1:17" x14ac:dyDescent="0.2">
      <c r="A12" s="12">
        <v>44207</v>
      </c>
      <c r="B12" s="13">
        <f>vaccine!G10</f>
        <v>456</v>
      </c>
      <c r="C12" s="13">
        <f>vaccine!H10</f>
        <v>1585</v>
      </c>
      <c r="D12" s="13">
        <f>vaccine!I10</f>
        <v>0</v>
      </c>
      <c r="E12" s="13">
        <f>vaccine!J10</f>
        <v>0</v>
      </c>
      <c r="F12" s="14">
        <f t="shared" si="1"/>
        <v>2041</v>
      </c>
      <c r="G12" s="17">
        <f t="shared" si="2"/>
        <v>1676</v>
      </c>
      <c r="H12" s="17">
        <f t="shared" si="2"/>
        <v>5393</v>
      </c>
      <c r="I12" s="17">
        <f>F12+I11</f>
        <v>7069</v>
      </c>
      <c r="J12" s="16">
        <f t="shared" si="0"/>
        <v>254.00290833150382</v>
      </c>
      <c r="K12" s="66">
        <f t="shared" si="4"/>
        <v>578.14010471786537</v>
      </c>
      <c r="L12" s="66">
        <f t="shared" si="5"/>
        <v>253.015122031488</v>
      </c>
    </row>
    <row r="13" spans="1:17" x14ac:dyDescent="0.2">
      <c r="A13" s="12">
        <v>44208</v>
      </c>
      <c r="B13" s="13">
        <f>vaccine!G11</f>
        <v>1184</v>
      </c>
      <c r="C13" s="13">
        <f>vaccine!H11</f>
        <v>1464</v>
      </c>
      <c r="D13" s="13">
        <f>vaccine!I11</f>
        <v>0</v>
      </c>
      <c r="E13" s="13">
        <f>vaccine!J11</f>
        <v>0</v>
      </c>
      <c r="F13" s="14">
        <f t="shared" si="1"/>
        <v>2648</v>
      </c>
      <c r="G13" s="17">
        <f t="shared" ref="G13" si="7">B13+G12</f>
        <v>2860</v>
      </c>
      <c r="H13" s="17">
        <f>C13+H12</f>
        <v>6857</v>
      </c>
      <c r="I13" s="17">
        <f t="shared" ref="I13" si="8">F13+I12</f>
        <v>9717</v>
      </c>
      <c r="J13" s="16">
        <f t="shared" ref="J13" si="9">(I13/$N$5)*100000</f>
        <v>349.15069461836504</v>
      </c>
      <c r="K13" s="66">
        <f t="shared" ref="K13" si="10">100000*I13/$N$6</f>
        <v>794.70751132317127</v>
      </c>
      <c r="L13" s="66">
        <f t="shared" ref="L13" si="11">100000*G13/$N$7</f>
        <v>431.75611516113111</v>
      </c>
    </row>
    <row r="14" spans="1:17" x14ac:dyDescent="0.2">
      <c r="A14" s="12">
        <v>44209</v>
      </c>
      <c r="B14" s="13">
        <f>vaccine!G12</f>
        <v>1747</v>
      </c>
      <c r="C14" s="13">
        <f>vaccine!H12</f>
        <v>2593</v>
      </c>
      <c r="D14" s="13">
        <f>vaccine!I12</f>
        <v>0</v>
      </c>
      <c r="E14" s="13">
        <f>vaccine!J12</f>
        <v>0</v>
      </c>
      <c r="F14" s="14">
        <f t="shared" si="1"/>
        <v>4340</v>
      </c>
      <c r="G14" s="17">
        <f t="shared" ref="G14:G17" si="12">B14+G13</f>
        <v>4607</v>
      </c>
      <c r="H14" s="17">
        <f t="shared" ref="H14:H17" si="13">C14+H13</f>
        <v>9450</v>
      </c>
      <c r="I14" s="17">
        <f t="shared" ref="I14:I17" si="14">F14+I13</f>
        <v>14057</v>
      </c>
      <c r="J14" s="16">
        <f t="shared" ref="J14:J17" si="15">(I14/$N$5)*100000</f>
        <v>505.09532924260134</v>
      </c>
      <c r="K14" s="66">
        <f t="shared" ref="K14:K17" si="16">100000*I14/$N$6</f>
        <v>1149.655602209511</v>
      </c>
      <c r="L14" s="66">
        <f t="shared" ref="L14:L17" si="17">100000*G14/$N$7</f>
        <v>695.48965823333253</v>
      </c>
    </row>
    <row r="15" spans="1:17" x14ac:dyDescent="0.2">
      <c r="A15" s="12">
        <v>44210</v>
      </c>
      <c r="B15" s="13">
        <f>vaccine!G13</f>
        <v>1418</v>
      </c>
      <c r="C15" s="13">
        <f>vaccine!H13</f>
        <v>2902</v>
      </c>
      <c r="D15" s="13">
        <f>vaccine!I13</f>
        <v>0</v>
      </c>
      <c r="E15" s="13">
        <f>vaccine!J13</f>
        <v>0</v>
      </c>
      <c r="F15" s="14">
        <f t="shared" si="1"/>
        <v>4320</v>
      </c>
      <c r="G15" s="17">
        <f t="shared" si="12"/>
        <v>6025</v>
      </c>
      <c r="H15" s="17">
        <f t="shared" si="13"/>
        <v>12352</v>
      </c>
      <c r="I15" s="17">
        <f t="shared" si="14"/>
        <v>18377</v>
      </c>
      <c r="J15" s="16">
        <f t="shared" si="15"/>
        <v>660.32132499760155</v>
      </c>
      <c r="K15" s="66">
        <f t="shared" si="16"/>
        <v>1502.9679876078951</v>
      </c>
      <c r="L15" s="66">
        <f t="shared" si="17"/>
        <v>909.55615169434077</v>
      </c>
    </row>
    <row r="16" spans="1:17" x14ac:dyDescent="0.2">
      <c r="A16" s="12">
        <v>44211</v>
      </c>
      <c r="B16" s="13">
        <f>vaccine!G14</f>
        <v>1177</v>
      </c>
      <c r="C16" s="13">
        <f>vaccine!H14</f>
        <v>2806</v>
      </c>
      <c r="D16" s="13">
        <f>vaccine!I14</f>
        <v>0</v>
      </c>
      <c r="E16" s="13">
        <f>vaccine!J14</f>
        <v>0</v>
      </c>
      <c r="F16" s="14">
        <f t="shared" si="1"/>
        <v>3983</v>
      </c>
      <c r="G16" s="17">
        <f t="shared" si="12"/>
        <v>7202</v>
      </c>
      <c r="H16" s="17">
        <f t="shared" si="13"/>
        <v>15158</v>
      </c>
      <c r="I16" s="17">
        <f t="shared" si="14"/>
        <v>22360</v>
      </c>
      <c r="J16" s="16">
        <f t="shared" si="15"/>
        <v>803.4382558059732</v>
      </c>
      <c r="K16" s="66">
        <f t="shared" si="16"/>
        <v>1828.7187355342296</v>
      </c>
      <c r="L16" s="66">
        <f t="shared" si="17"/>
        <v>1087.2403990875755</v>
      </c>
    </row>
    <row r="17" spans="1:12" x14ac:dyDescent="0.2">
      <c r="A17" s="12">
        <v>44212</v>
      </c>
      <c r="B17" s="13">
        <f>vaccine!G15</f>
        <v>470</v>
      </c>
      <c r="C17" s="13">
        <f>vaccine!H15</f>
        <v>1763</v>
      </c>
      <c r="D17" s="13">
        <f>vaccine!I15</f>
        <v>0</v>
      </c>
      <c r="E17" s="13">
        <f>vaccine!J15</f>
        <v>0</v>
      </c>
      <c r="F17" s="14">
        <f t="shared" si="1"/>
        <v>2233</v>
      </c>
      <c r="G17" s="17">
        <f t="shared" si="12"/>
        <v>7672</v>
      </c>
      <c r="H17" s="17">
        <f t="shared" si="13"/>
        <v>16921</v>
      </c>
      <c r="I17" s="17">
        <f t="shared" si="14"/>
        <v>24593</v>
      </c>
      <c r="J17" s="16">
        <f t="shared" si="15"/>
        <v>883.67428555618517</v>
      </c>
      <c r="K17" s="66">
        <f t="shared" si="16"/>
        <v>2011.3452532644592</v>
      </c>
      <c r="L17" s="66">
        <f t="shared" si="17"/>
        <v>1158.1933271035657</v>
      </c>
    </row>
    <row r="18" spans="1:12" x14ac:dyDescent="0.2">
      <c r="A18" s="12">
        <v>44213</v>
      </c>
      <c r="B18" s="13">
        <f>vaccine!G16</f>
        <v>0</v>
      </c>
      <c r="C18" s="13">
        <f>vaccine!H16</f>
        <v>167</v>
      </c>
      <c r="D18" s="13">
        <f>vaccine!I16</f>
        <v>0</v>
      </c>
      <c r="E18" s="13">
        <f>vaccine!J16</f>
        <v>0</v>
      </c>
      <c r="F18" s="14">
        <f t="shared" si="1"/>
        <v>167</v>
      </c>
      <c r="G18" s="17">
        <f t="shared" ref="G18" si="18">B18+G17</f>
        <v>7672</v>
      </c>
      <c r="H18" s="17">
        <f t="shared" ref="H18" si="19">C18+H17</f>
        <v>17088</v>
      </c>
      <c r="I18" s="17">
        <f t="shared" ref="I18" si="20">F18+I17</f>
        <v>24760</v>
      </c>
      <c r="J18" s="16">
        <f t="shared" ref="J18" si="21">(I18/$N$5)*100000</f>
        <v>889.67492011430659</v>
      </c>
      <c r="K18" s="66">
        <f t="shared" ref="K18" si="22">100000*I18/$N$6</f>
        <v>2025.0033940888875</v>
      </c>
      <c r="L18" s="66">
        <f t="shared" ref="L18" si="23">100000*G18/$N$7</f>
        <v>1158.1933271035657</v>
      </c>
    </row>
    <row r="19" spans="1:12" x14ac:dyDescent="0.2">
      <c r="A19" s="12">
        <v>44214</v>
      </c>
      <c r="B19" s="13">
        <f>vaccine!G17</f>
        <v>353</v>
      </c>
      <c r="C19" s="13">
        <f>vaccine!H17</f>
        <v>666</v>
      </c>
      <c r="D19" s="13">
        <f>vaccine!I17</f>
        <v>2959</v>
      </c>
      <c r="E19" s="13">
        <f>vaccine!J17</f>
        <v>12</v>
      </c>
      <c r="F19" s="14">
        <f t="shared" ref="F19:F22" si="24">SUM(B19:E19)</f>
        <v>3990</v>
      </c>
      <c r="G19" s="17">
        <f t="shared" ref="G19:G22" si="25">B19+G18</f>
        <v>8025</v>
      </c>
      <c r="H19" s="17">
        <f t="shared" ref="H19:H22" si="26">C19+H18</f>
        <v>17754</v>
      </c>
      <c r="I19" s="17">
        <f t="shared" ref="I19:I22" si="27">F19+I18</f>
        <v>28750</v>
      </c>
      <c r="J19" s="16">
        <f t="shared" ref="J19:J21" si="28">(I19/$N$5)*100000</f>
        <v>1033.0433745269111</v>
      </c>
      <c r="K19" s="66">
        <f t="shared" ref="K19:K22" si="29">100000*I19/$N$6</f>
        <v>2351.3266389360065</v>
      </c>
      <c r="L19" s="66">
        <f t="shared" ref="L19:L22" si="30">100000*G19/$N$7</f>
        <v>1211.4835049538731</v>
      </c>
    </row>
    <row r="20" spans="1:12" x14ac:dyDescent="0.2">
      <c r="A20" s="12">
        <v>44215</v>
      </c>
      <c r="B20" s="13">
        <f>vaccine!G18</f>
        <v>1095</v>
      </c>
      <c r="C20" s="13">
        <f>vaccine!H18</f>
        <v>1251</v>
      </c>
      <c r="D20" s="13">
        <f>vaccine!I18</f>
        <v>3620</v>
      </c>
      <c r="E20" s="13">
        <f>vaccine!J18</f>
        <v>69</v>
      </c>
      <c r="F20" s="14">
        <f t="shared" si="24"/>
        <v>6035</v>
      </c>
      <c r="G20" s="17">
        <f t="shared" si="25"/>
        <v>9120</v>
      </c>
      <c r="H20" s="17">
        <f t="shared" si="26"/>
        <v>19005</v>
      </c>
      <c r="I20" s="17">
        <f t="shared" si="27"/>
        <v>34785</v>
      </c>
      <c r="J20" s="16">
        <f t="shared" si="28"/>
        <v>1249.8926533189078</v>
      </c>
      <c r="K20" s="66">
        <f t="shared" si="29"/>
        <v>2844.900769926573</v>
      </c>
      <c r="L20" s="66">
        <f t="shared" si="30"/>
        <v>1376.788730863467</v>
      </c>
    </row>
    <row r="21" spans="1:12" x14ac:dyDescent="0.2">
      <c r="A21" s="12">
        <v>44216</v>
      </c>
      <c r="B21" s="13">
        <f>vaccine!G19</f>
        <v>1740</v>
      </c>
      <c r="C21" s="13">
        <f>vaccine!H19</f>
        <v>1937</v>
      </c>
      <c r="D21" s="13">
        <f>vaccine!I19</f>
        <v>3958</v>
      </c>
      <c r="E21" s="13">
        <f>vaccine!J19</f>
        <v>162</v>
      </c>
      <c r="F21" s="14">
        <f t="shared" si="24"/>
        <v>7797</v>
      </c>
      <c r="G21" s="17">
        <f t="shared" si="25"/>
        <v>10860</v>
      </c>
      <c r="H21" s="17">
        <f t="shared" si="26"/>
        <v>20942</v>
      </c>
      <c r="I21" s="17">
        <f t="shared" si="27"/>
        <v>42582</v>
      </c>
      <c r="J21" s="16">
        <f t="shared" si="28"/>
        <v>1530.054016490606</v>
      </c>
      <c r="K21" s="66">
        <f t="shared" si="29"/>
        <v>3482.5805544060181</v>
      </c>
      <c r="L21" s="66">
        <f t="shared" si="30"/>
        <v>1639.46552819926</v>
      </c>
    </row>
    <row r="22" spans="1:12" x14ac:dyDescent="0.2">
      <c r="A22" s="12">
        <v>44217</v>
      </c>
      <c r="B22" s="13">
        <f>vaccine!G20</f>
        <v>1984</v>
      </c>
      <c r="C22" s="13">
        <f>vaccine!H20</f>
        <v>1423</v>
      </c>
      <c r="D22" s="13">
        <f>vaccine!I20</f>
        <v>4982</v>
      </c>
      <c r="E22" s="13">
        <f>vaccine!J20</f>
        <v>284</v>
      </c>
      <c r="F22" s="14">
        <f t="shared" si="24"/>
        <v>8673</v>
      </c>
      <c r="G22" s="17">
        <f t="shared" si="25"/>
        <v>12844</v>
      </c>
      <c r="H22" s="17">
        <f t="shared" si="26"/>
        <v>22365</v>
      </c>
      <c r="I22" s="17">
        <f t="shared" si="27"/>
        <v>51255</v>
      </c>
      <c r="J22" s="16">
        <f>(I22/$N$5)*100000</f>
        <v>1841.6917621348459</v>
      </c>
      <c r="K22" s="66">
        <f t="shared" si="29"/>
        <v>4191.9042392579131</v>
      </c>
      <c r="L22" s="66">
        <f t="shared" si="30"/>
        <v>1938.977462632716</v>
      </c>
    </row>
    <row r="23" spans="1:12" x14ac:dyDescent="0.2">
      <c r="A23" s="12">
        <v>44218</v>
      </c>
      <c r="B23" s="13">
        <f>vaccine!G21</f>
        <v>1794</v>
      </c>
      <c r="C23" s="13">
        <f>vaccine!H21</f>
        <v>1329</v>
      </c>
      <c r="D23" s="13">
        <f>vaccine!I21</f>
        <v>4912</v>
      </c>
      <c r="E23" s="13">
        <f>vaccine!J21</f>
        <v>307</v>
      </c>
      <c r="F23" s="14">
        <f t="shared" ref="F23:F25" si="31">SUM(B23:E23)</f>
        <v>8342</v>
      </c>
      <c r="G23" s="17">
        <f t="shared" ref="G23:G25" si="32">B23+G22</f>
        <v>14638</v>
      </c>
      <c r="H23" s="17">
        <f t="shared" ref="H23:H25" si="33">C23+H22</f>
        <v>23694</v>
      </c>
      <c r="I23" s="17">
        <f t="shared" ref="I23:I25" si="34">F23+I22</f>
        <v>59597</v>
      </c>
      <c r="J23" s="16">
        <f t="shared" ref="J23:J25" si="35">(I23/$N$5)*100000</f>
        <v>2141.4360344932284</v>
      </c>
      <c r="K23" s="66">
        <f t="shared" ref="K23:K25" si="36">100000*I23/$N$6</f>
        <v>4874.1569982841447</v>
      </c>
      <c r="L23" s="66">
        <f t="shared" ref="L23:L25" si="37">100000*G23/$N$7</f>
        <v>2209.8062985065162</v>
      </c>
    </row>
    <row r="24" spans="1:12" x14ac:dyDescent="0.2">
      <c r="A24" s="12">
        <v>44219</v>
      </c>
      <c r="B24" s="13">
        <f>vaccine!G22</f>
        <v>587</v>
      </c>
      <c r="C24" s="13">
        <f>vaccine!H22</f>
        <v>282</v>
      </c>
      <c r="D24" s="13">
        <f>vaccine!I22</f>
        <v>2724</v>
      </c>
      <c r="E24" s="13">
        <f>vaccine!J22</f>
        <v>107</v>
      </c>
      <c r="F24" s="14">
        <f t="shared" si="31"/>
        <v>3700</v>
      </c>
      <c r="G24" s="17">
        <f t="shared" si="32"/>
        <v>15225</v>
      </c>
      <c r="H24" s="17">
        <f t="shared" si="33"/>
        <v>23976</v>
      </c>
      <c r="I24" s="17">
        <f t="shared" si="34"/>
        <v>63297</v>
      </c>
      <c r="J24" s="16">
        <f t="shared" si="35"/>
        <v>2274.3842253019093</v>
      </c>
      <c r="K24" s="66">
        <f t="shared" si="36"/>
        <v>5176.7625135559092</v>
      </c>
      <c r="L24" s="66">
        <f t="shared" si="37"/>
        <v>2298.4219766881893</v>
      </c>
    </row>
    <row r="25" spans="1:12" x14ac:dyDescent="0.2">
      <c r="A25" s="12">
        <v>44220</v>
      </c>
      <c r="B25" s="13">
        <f>vaccine!G23</f>
        <v>81</v>
      </c>
      <c r="C25" s="13">
        <f>vaccine!H23</f>
        <v>12</v>
      </c>
      <c r="D25" s="13">
        <f>vaccine!I23</f>
        <v>217</v>
      </c>
      <c r="E25" s="13">
        <f>vaccine!J23</f>
        <v>4</v>
      </c>
      <c r="F25" s="14">
        <f t="shared" si="31"/>
        <v>314</v>
      </c>
      <c r="G25" s="17">
        <f t="shared" si="32"/>
        <v>15306</v>
      </c>
      <c r="H25" s="17">
        <f t="shared" si="33"/>
        <v>23988</v>
      </c>
      <c r="I25" s="17">
        <f t="shared" si="34"/>
        <v>63611</v>
      </c>
      <c r="J25" s="16">
        <f t="shared" si="35"/>
        <v>2285.6668555489164</v>
      </c>
      <c r="K25" s="66">
        <f t="shared" si="36"/>
        <v>5202.4430897168104</v>
      </c>
      <c r="L25" s="66">
        <f t="shared" si="37"/>
        <v>2310.6500344952001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C5" sqref="C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51216</v>
      </c>
    </row>
    <row r="2" spans="1:17" x14ac:dyDescent="0.2">
      <c r="K2" s="5"/>
      <c r="M2" s="19" t="s">
        <v>24</v>
      </c>
      <c r="N2" s="20">
        <f>SUM(B5:B93)/SUM(F5:F93)</f>
        <v>0.37416041861918148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0.42350046860356139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vaccine!L3</f>
        <v>35</v>
      </c>
      <c r="C5" s="13">
        <f>vaccine!M3</f>
        <v>20</v>
      </c>
      <c r="D5" s="13">
        <f>vaccine!N3</f>
        <v>0</v>
      </c>
      <c r="E5" s="13">
        <f>vaccine!O3</f>
        <v>0</v>
      </c>
      <c r="F5" s="14">
        <f>SUM(B5:E5)</f>
        <v>55</v>
      </c>
      <c r="G5" s="14">
        <f>B5</f>
        <v>35</v>
      </c>
      <c r="H5" s="14">
        <f>C5</f>
        <v>20</v>
      </c>
      <c r="I5" s="15">
        <f>F5</f>
        <v>55</v>
      </c>
      <c r="J5" s="16">
        <f>(I5/$N$5)*100000</f>
        <v>1.6465197512018845</v>
      </c>
      <c r="K5" s="66">
        <f>100000*I5/$N$6</f>
        <v>3.8512088944719749</v>
      </c>
      <c r="L5" s="66">
        <f>100000*G5/$N$7</f>
        <v>4.5796952016570645</v>
      </c>
      <c r="M5" s="4" t="s">
        <v>76</v>
      </c>
      <c r="N5" s="67">
        <f>population!B8</f>
        <v>3340379</v>
      </c>
    </row>
    <row r="6" spans="1:17" x14ac:dyDescent="0.2">
      <c r="A6" s="12">
        <v>44201</v>
      </c>
      <c r="B6" s="13">
        <f>vaccine!L4</f>
        <v>75</v>
      </c>
      <c r="C6" s="13">
        <f>vaccine!M4</f>
        <v>88</v>
      </c>
      <c r="D6" s="13">
        <f>vaccine!N4</f>
        <v>0</v>
      </c>
      <c r="E6" s="13">
        <f>vaccine!O4</f>
        <v>0</v>
      </c>
      <c r="F6" s="14">
        <f t="shared" ref="F6:F18" si="0">SUM(B6:E6)</f>
        <v>163</v>
      </c>
      <c r="G6" s="17">
        <f t="shared" ref="G6:H12" si="1">B6+G5</f>
        <v>110</v>
      </c>
      <c r="H6" s="17">
        <f t="shared" si="1"/>
        <v>108</v>
      </c>
      <c r="I6" s="17">
        <f t="shared" ref="I6:I7" si="2">F6+I5</f>
        <v>218</v>
      </c>
      <c r="J6" s="16">
        <f t="shared" ref="J6:J12" si="3">(I6/$N$5)*100000</f>
        <v>6.5262055593092869</v>
      </c>
      <c r="K6" s="66">
        <f t="shared" ref="K6:K12" si="4">100000*I6/$N$6</f>
        <v>15.264791618088918</v>
      </c>
      <c r="L6" s="66">
        <f t="shared" ref="L6:L12" si="5">100000*G6/$N$7</f>
        <v>14.393327776636488</v>
      </c>
      <c r="M6" s="6" t="s">
        <v>140</v>
      </c>
      <c r="N6" s="67">
        <f>population!C8</f>
        <v>1428123</v>
      </c>
    </row>
    <row r="7" spans="1:17" x14ac:dyDescent="0.2">
      <c r="A7" s="12">
        <v>44202</v>
      </c>
      <c r="B7" s="13">
        <f>vaccine!L5</f>
        <v>117</v>
      </c>
      <c r="C7" s="13">
        <f>vaccine!M5</f>
        <v>255</v>
      </c>
      <c r="D7" s="13">
        <f>vaccine!N5</f>
        <v>0</v>
      </c>
      <c r="E7" s="13">
        <f>vaccine!O5</f>
        <v>0</v>
      </c>
      <c r="F7" s="14">
        <f t="shared" si="0"/>
        <v>372</v>
      </c>
      <c r="G7" s="17">
        <f t="shared" si="1"/>
        <v>227</v>
      </c>
      <c r="H7" s="17">
        <f t="shared" si="1"/>
        <v>363</v>
      </c>
      <c r="I7" s="17">
        <f t="shared" si="2"/>
        <v>590</v>
      </c>
      <c r="J7" s="16">
        <f t="shared" si="3"/>
        <v>17.662666421983854</v>
      </c>
      <c r="K7" s="66">
        <f t="shared" si="4"/>
        <v>41.312968140699368</v>
      </c>
      <c r="L7" s="66">
        <f t="shared" si="5"/>
        <v>29.702594593604392</v>
      </c>
      <c r="M7" s="5" t="s">
        <v>141</v>
      </c>
      <c r="N7" s="67">
        <f>population!E8</f>
        <v>764243</v>
      </c>
    </row>
    <row r="8" spans="1:17" x14ac:dyDescent="0.2">
      <c r="A8" s="12">
        <v>44203</v>
      </c>
      <c r="B8" s="13">
        <f>vaccine!L6</f>
        <v>175</v>
      </c>
      <c r="C8" s="13">
        <f>vaccine!M6</f>
        <v>652</v>
      </c>
      <c r="D8" s="13">
        <f>vaccine!N6</f>
        <v>0</v>
      </c>
      <c r="E8" s="13">
        <f>vaccine!O6</f>
        <v>0</v>
      </c>
      <c r="F8" s="14">
        <f t="shared" si="0"/>
        <v>827</v>
      </c>
      <c r="G8" s="17">
        <f t="shared" si="1"/>
        <v>402</v>
      </c>
      <c r="H8" s="17">
        <f t="shared" si="1"/>
        <v>1015</v>
      </c>
      <c r="I8" s="17">
        <f t="shared" ref="I8:I11" si="6">F8+I7</f>
        <v>1417</v>
      </c>
      <c r="J8" s="16">
        <f t="shared" si="3"/>
        <v>42.420336135510375</v>
      </c>
      <c r="K8" s="66">
        <f t="shared" si="4"/>
        <v>99.221145517577966</v>
      </c>
      <c r="L8" s="66">
        <f t="shared" si="5"/>
        <v>52.60107060188971</v>
      </c>
    </row>
    <row r="9" spans="1:17" x14ac:dyDescent="0.2">
      <c r="A9" s="12">
        <v>44204</v>
      </c>
      <c r="B9" s="13">
        <f>vaccine!L7</f>
        <v>139</v>
      </c>
      <c r="C9" s="13">
        <f>vaccine!M7</f>
        <v>813</v>
      </c>
      <c r="D9" s="13">
        <f>vaccine!N7</f>
        <v>0</v>
      </c>
      <c r="E9" s="13">
        <f>vaccine!O7</f>
        <v>0</v>
      </c>
      <c r="F9" s="14">
        <f t="shared" si="0"/>
        <v>952</v>
      </c>
      <c r="G9" s="17">
        <f t="shared" si="1"/>
        <v>541</v>
      </c>
      <c r="H9" s="17">
        <f t="shared" si="1"/>
        <v>1828</v>
      </c>
      <c r="I9" s="17">
        <f t="shared" si="6"/>
        <v>2369</v>
      </c>
      <c r="J9" s="16">
        <f t="shared" si="3"/>
        <v>70.920096192677534</v>
      </c>
      <c r="K9" s="66">
        <f t="shared" si="4"/>
        <v>165.88207038189287</v>
      </c>
      <c r="L9" s="66">
        <f t="shared" si="5"/>
        <v>70.78900297418491</v>
      </c>
    </row>
    <row r="10" spans="1:17" x14ac:dyDescent="0.2">
      <c r="A10" s="12">
        <v>44205</v>
      </c>
      <c r="B10" s="13">
        <f>vaccine!L8</f>
        <v>22</v>
      </c>
      <c r="C10" s="13">
        <f>vaccine!M8</f>
        <v>78</v>
      </c>
      <c r="D10" s="13">
        <f>vaccine!N8</f>
        <v>0</v>
      </c>
      <c r="E10" s="13">
        <f>vaccine!O8</f>
        <v>0</v>
      </c>
      <c r="F10" s="14">
        <f t="shared" si="0"/>
        <v>100</v>
      </c>
      <c r="G10" s="17">
        <f t="shared" si="1"/>
        <v>563</v>
      </c>
      <c r="H10" s="17">
        <f t="shared" si="1"/>
        <v>1906</v>
      </c>
      <c r="I10" s="17">
        <f t="shared" si="6"/>
        <v>2469</v>
      </c>
      <c r="J10" s="16">
        <f t="shared" si="3"/>
        <v>73.91376846759006</v>
      </c>
      <c r="K10" s="66">
        <f t="shared" si="4"/>
        <v>172.88426837184193</v>
      </c>
      <c r="L10" s="66">
        <f t="shared" si="5"/>
        <v>73.667668529512213</v>
      </c>
    </row>
    <row r="11" spans="1:17" x14ac:dyDescent="0.2">
      <c r="A11" s="12">
        <v>44206</v>
      </c>
      <c r="B11" s="13">
        <f>vaccine!L9</f>
        <v>118</v>
      </c>
      <c r="C11" s="13">
        <f>vaccine!M9</f>
        <v>414</v>
      </c>
      <c r="D11" s="13">
        <f>vaccine!N9</f>
        <v>0</v>
      </c>
      <c r="E11" s="13">
        <f>vaccine!O9</f>
        <v>0</v>
      </c>
      <c r="F11" s="14">
        <f t="shared" si="0"/>
        <v>532</v>
      </c>
      <c r="G11" s="17">
        <f t="shared" si="1"/>
        <v>681</v>
      </c>
      <c r="H11" s="17">
        <f t="shared" si="1"/>
        <v>2320</v>
      </c>
      <c r="I11" s="17">
        <f t="shared" si="6"/>
        <v>3001</v>
      </c>
      <c r="J11" s="16">
        <f t="shared" si="3"/>
        <v>89.840104970124642</v>
      </c>
      <c r="K11" s="66">
        <f t="shared" si="4"/>
        <v>210.13596167837085</v>
      </c>
      <c r="L11" s="66">
        <f t="shared" si="5"/>
        <v>89.107783780813165</v>
      </c>
    </row>
    <row r="12" spans="1:17" x14ac:dyDescent="0.2">
      <c r="A12" s="12">
        <v>44207</v>
      </c>
      <c r="B12" s="13">
        <f>vaccine!L10</f>
        <v>422</v>
      </c>
      <c r="C12" s="13">
        <f>vaccine!M10</f>
        <v>1111</v>
      </c>
      <c r="D12" s="13">
        <f>vaccine!N10</f>
        <v>0</v>
      </c>
      <c r="E12" s="13">
        <f>vaccine!O10</f>
        <v>0</v>
      </c>
      <c r="F12" s="14">
        <f t="shared" si="0"/>
        <v>1533</v>
      </c>
      <c r="G12" s="17">
        <f t="shared" si="1"/>
        <v>1103</v>
      </c>
      <c r="H12" s="17">
        <f t="shared" si="1"/>
        <v>3431</v>
      </c>
      <c r="I12" s="17">
        <f>F12+I11</f>
        <v>4534</v>
      </c>
      <c r="J12" s="16">
        <f t="shared" si="3"/>
        <v>135.73310094453353</v>
      </c>
      <c r="K12" s="66">
        <f t="shared" si="4"/>
        <v>317.47965686428972</v>
      </c>
      <c r="L12" s="66">
        <f t="shared" si="5"/>
        <v>144.32582306936408</v>
      </c>
    </row>
    <row r="13" spans="1:17" x14ac:dyDescent="0.2">
      <c r="A13" s="12">
        <v>44208</v>
      </c>
      <c r="B13" s="13">
        <f>vaccine!L11</f>
        <v>1095</v>
      </c>
      <c r="C13" s="13">
        <f>vaccine!M11</f>
        <v>1607</v>
      </c>
      <c r="D13" s="13">
        <f>vaccine!N11</f>
        <v>0</v>
      </c>
      <c r="E13" s="13">
        <f>vaccine!O11</f>
        <v>0</v>
      </c>
      <c r="F13" s="14">
        <f t="shared" si="0"/>
        <v>2702</v>
      </c>
      <c r="G13" s="17">
        <f t="shared" ref="G13" si="7">B13+G12</f>
        <v>2198</v>
      </c>
      <c r="H13" s="17">
        <f>C13+H12</f>
        <v>5038</v>
      </c>
      <c r="I13" s="17">
        <f t="shared" ref="I13" si="8">F13+I12</f>
        <v>7236</v>
      </c>
      <c r="J13" s="16">
        <f t="shared" ref="J13" si="9">(I13/$N$5)*100000</f>
        <v>216.62212581266974</v>
      </c>
      <c r="K13" s="66">
        <f t="shared" ref="K13" si="10">100000*I13/$N$6</f>
        <v>506.67904655271292</v>
      </c>
      <c r="L13" s="66">
        <f t="shared" ref="L13" si="11">100000*G13/$N$7</f>
        <v>287.60485866406367</v>
      </c>
    </row>
    <row r="14" spans="1:17" x14ac:dyDescent="0.2">
      <c r="A14" s="12">
        <v>44209</v>
      </c>
      <c r="B14" s="13">
        <f>vaccine!L12</f>
        <v>1440</v>
      </c>
      <c r="C14" s="13">
        <f>vaccine!M12</f>
        <v>1862</v>
      </c>
      <c r="D14" s="13">
        <f>vaccine!N12</f>
        <v>0</v>
      </c>
      <c r="E14" s="13">
        <f>vaccine!O12</f>
        <v>0</v>
      </c>
      <c r="F14" s="14">
        <f t="shared" si="0"/>
        <v>3302</v>
      </c>
      <c r="G14" s="17">
        <f t="shared" ref="G14:G17" si="12">B14+G13</f>
        <v>3638</v>
      </c>
      <c r="H14" s="17">
        <f t="shared" ref="H14:H17" si="13">C14+H13</f>
        <v>6900</v>
      </c>
      <c r="I14" s="17">
        <f t="shared" ref="I14:I17" si="14">F14+I13</f>
        <v>10538</v>
      </c>
      <c r="J14" s="16">
        <f t="shared" ref="J14:J17" si="15">(I14/$N$5)*100000</f>
        <v>315.47318433028107</v>
      </c>
      <c r="K14" s="66">
        <f t="shared" ref="K14:K17" si="16">100000*I14/$N$6</f>
        <v>737.89162418083038</v>
      </c>
      <c r="L14" s="66">
        <f t="shared" ref="L14:L17" si="17">100000*G14/$N$7</f>
        <v>476.0266041036686</v>
      </c>
    </row>
    <row r="15" spans="1:17" x14ac:dyDescent="0.2">
      <c r="A15" s="12">
        <v>44210</v>
      </c>
      <c r="B15" s="13">
        <f>vaccine!L13</f>
        <v>1209</v>
      </c>
      <c r="C15" s="13">
        <f>vaccine!M13</f>
        <v>2220</v>
      </c>
      <c r="D15" s="13">
        <f>vaccine!N13</f>
        <v>0</v>
      </c>
      <c r="E15" s="13">
        <f>vaccine!O13</f>
        <v>0</v>
      </c>
      <c r="F15" s="14">
        <f t="shared" si="0"/>
        <v>3429</v>
      </c>
      <c r="G15" s="17">
        <f t="shared" si="12"/>
        <v>4847</v>
      </c>
      <c r="H15" s="17">
        <f t="shared" si="13"/>
        <v>9120</v>
      </c>
      <c r="I15" s="17">
        <f t="shared" si="14"/>
        <v>13967</v>
      </c>
      <c r="J15" s="16">
        <f t="shared" si="15"/>
        <v>418.12620663703126</v>
      </c>
      <c r="K15" s="66">
        <f t="shared" si="16"/>
        <v>977.99699325618315</v>
      </c>
      <c r="L15" s="66">
        <f t="shared" si="17"/>
        <v>634.22236121233686</v>
      </c>
    </row>
    <row r="16" spans="1:17" x14ac:dyDescent="0.2">
      <c r="A16" s="12">
        <v>44211</v>
      </c>
      <c r="B16" s="13">
        <f>vaccine!L14</f>
        <v>1135</v>
      </c>
      <c r="C16" s="13">
        <f>vaccine!M14</f>
        <v>2557</v>
      </c>
      <c r="D16" s="13">
        <f>vaccine!N14</f>
        <v>0</v>
      </c>
      <c r="E16" s="13">
        <f>vaccine!O14</f>
        <v>0</v>
      </c>
      <c r="F16" s="14">
        <f t="shared" si="0"/>
        <v>3692</v>
      </c>
      <c r="G16" s="17">
        <f t="shared" si="12"/>
        <v>5982</v>
      </c>
      <c r="H16" s="17">
        <f t="shared" si="13"/>
        <v>11677</v>
      </c>
      <c r="I16" s="17">
        <f t="shared" si="14"/>
        <v>17659</v>
      </c>
      <c r="J16" s="16">
        <f t="shared" si="15"/>
        <v>528.65258702680137</v>
      </c>
      <c r="K16" s="66">
        <f t="shared" si="16"/>
        <v>1236.5181430451019</v>
      </c>
      <c r="L16" s="66">
        <f t="shared" si="17"/>
        <v>782.7353341803589</v>
      </c>
    </row>
    <row r="17" spans="1:12" x14ac:dyDescent="0.2">
      <c r="A17" s="12">
        <v>44212</v>
      </c>
      <c r="B17" s="13">
        <f>vaccine!L15</f>
        <v>171</v>
      </c>
      <c r="C17" s="13">
        <f>vaccine!M15</f>
        <v>832</v>
      </c>
      <c r="D17" s="13">
        <f>vaccine!N15</f>
        <v>0</v>
      </c>
      <c r="E17" s="13">
        <f>vaccine!O15</f>
        <v>0</v>
      </c>
      <c r="F17" s="14">
        <f t="shared" si="0"/>
        <v>1003</v>
      </c>
      <c r="G17" s="17">
        <f t="shared" si="12"/>
        <v>6153</v>
      </c>
      <c r="H17" s="17">
        <f t="shared" si="13"/>
        <v>12509</v>
      </c>
      <c r="I17" s="17">
        <f t="shared" si="14"/>
        <v>18662</v>
      </c>
      <c r="J17" s="16">
        <f t="shared" si="15"/>
        <v>558.67911994417398</v>
      </c>
      <c r="K17" s="66">
        <f t="shared" si="16"/>
        <v>1306.7501888842908</v>
      </c>
      <c r="L17" s="66">
        <f t="shared" si="17"/>
        <v>805.11041645131195</v>
      </c>
    </row>
    <row r="18" spans="1:12" x14ac:dyDescent="0.2">
      <c r="A18" s="12">
        <v>44213</v>
      </c>
      <c r="B18" s="13">
        <f>vaccine!L16</f>
        <v>15</v>
      </c>
      <c r="C18" s="13">
        <f>vaccine!M16</f>
        <v>234</v>
      </c>
      <c r="D18" s="13">
        <f>vaccine!N16</f>
        <v>0</v>
      </c>
      <c r="E18" s="13">
        <f>vaccine!O16</f>
        <v>0</v>
      </c>
      <c r="F18" s="14">
        <f t="shared" si="0"/>
        <v>249</v>
      </c>
      <c r="G18" s="17">
        <f t="shared" ref="G18" si="18">B18+G17</f>
        <v>6168</v>
      </c>
      <c r="H18" s="17">
        <f t="shared" ref="H18" si="19">C18+H17</f>
        <v>12743</v>
      </c>
      <c r="I18" s="17">
        <f t="shared" ref="I18" si="20">F18+I17</f>
        <v>18911</v>
      </c>
      <c r="J18" s="16">
        <f t="shared" ref="J18" si="21">(I18/$N$5)*100000</f>
        <v>566.1333639087062</v>
      </c>
      <c r="K18" s="66">
        <f t="shared" ref="K18" si="22">100000*I18/$N$6</f>
        <v>1324.185661879264</v>
      </c>
      <c r="L18" s="66">
        <f t="shared" ref="L18" si="23">100000*G18/$N$7</f>
        <v>807.07314296630784</v>
      </c>
    </row>
    <row r="19" spans="1:12" x14ac:dyDescent="0.2">
      <c r="A19" s="12">
        <v>44214</v>
      </c>
      <c r="B19" s="13">
        <f>vaccine!L17</f>
        <v>343</v>
      </c>
      <c r="C19" s="13">
        <f>vaccine!M17</f>
        <v>1092</v>
      </c>
      <c r="D19" s="13">
        <f>vaccine!N17</f>
        <v>1326</v>
      </c>
      <c r="E19" s="13">
        <f>vaccine!O17</f>
        <v>20</v>
      </c>
      <c r="F19" s="14">
        <f t="shared" ref="F19:F22" si="24">SUM(B19:E19)</f>
        <v>2781</v>
      </c>
      <c r="G19" s="17">
        <f t="shared" ref="G19:G22" si="25">B19+G18</f>
        <v>6511</v>
      </c>
      <c r="H19" s="17">
        <f t="shared" ref="H19:H22" si="26">C19+H18</f>
        <v>13835</v>
      </c>
      <c r="I19" s="17">
        <f t="shared" ref="I19:I22" si="27">F19+I18</f>
        <v>21692</v>
      </c>
      <c r="J19" s="16">
        <f t="shared" ref="J19:J22" si="28">(I19/$N$5)*100000</f>
        <v>649.38738987402326</v>
      </c>
      <c r="K19" s="66">
        <f t="shared" ref="K19:K22" si="29">100000*I19/$N$6</f>
        <v>1518.9167879797469</v>
      </c>
      <c r="L19" s="66">
        <f t="shared" ref="L19:L22" si="30">100000*G19/$N$7</f>
        <v>851.95415594254712</v>
      </c>
    </row>
    <row r="20" spans="1:12" x14ac:dyDescent="0.2">
      <c r="A20" s="12">
        <v>44215</v>
      </c>
      <c r="B20" s="13">
        <f>vaccine!L18</f>
        <v>1666</v>
      </c>
      <c r="C20" s="13">
        <f>vaccine!M18</f>
        <v>1135</v>
      </c>
      <c r="D20" s="13">
        <f>vaccine!N18</f>
        <v>1184</v>
      </c>
      <c r="E20" s="13">
        <f>vaccine!O18</f>
        <v>51</v>
      </c>
      <c r="F20" s="14">
        <f t="shared" si="24"/>
        <v>4036</v>
      </c>
      <c r="G20" s="17">
        <f t="shared" si="25"/>
        <v>8177</v>
      </c>
      <c r="H20" s="17">
        <f t="shared" si="26"/>
        <v>14970</v>
      </c>
      <c r="I20" s="17">
        <f t="shared" si="27"/>
        <v>25728</v>
      </c>
      <c r="J20" s="16">
        <f t="shared" si="28"/>
        <v>770.2120028894924</v>
      </c>
      <c r="K20" s="66">
        <f t="shared" si="29"/>
        <v>1801.5254988540903</v>
      </c>
      <c r="L20" s="66">
        <f t="shared" si="30"/>
        <v>1069.9476475414233</v>
      </c>
    </row>
    <row r="21" spans="1:12" x14ac:dyDescent="0.2">
      <c r="A21" s="12">
        <v>44216</v>
      </c>
      <c r="B21" s="13">
        <f>vaccine!L19</f>
        <v>2524</v>
      </c>
      <c r="C21" s="13">
        <f>vaccine!M19</f>
        <v>1534</v>
      </c>
      <c r="D21" s="13">
        <f>vaccine!N19</f>
        <v>1619</v>
      </c>
      <c r="E21" s="13">
        <f>vaccine!O19</f>
        <v>38</v>
      </c>
      <c r="F21" s="14">
        <f t="shared" si="24"/>
        <v>5715</v>
      </c>
      <c r="G21" s="17">
        <f t="shared" si="25"/>
        <v>10701</v>
      </c>
      <c r="H21" s="17">
        <f t="shared" si="26"/>
        <v>16504</v>
      </c>
      <c r="I21" s="17">
        <f t="shared" si="27"/>
        <v>31443</v>
      </c>
      <c r="J21" s="16">
        <f t="shared" si="28"/>
        <v>941.30037340074296</v>
      </c>
      <c r="K21" s="66">
        <f t="shared" si="29"/>
        <v>2201.7011139796782</v>
      </c>
      <c r="L21" s="66">
        <f t="shared" si="30"/>
        <v>1400.2090957980643</v>
      </c>
    </row>
    <row r="22" spans="1:12" x14ac:dyDescent="0.2">
      <c r="A22" s="12">
        <v>44217</v>
      </c>
      <c r="B22" s="13">
        <f>vaccine!L20</f>
        <v>3517</v>
      </c>
      <c r="C22" s="13">
        <f>vaccine!M20</f>
        <v>1771</v>
      </c>
      <c r="D22" s="13">
        <f>vaccine!N20</f>
        <v>1790</v>
      </c>
      <c r="E22" s="13">
        <f>vaccine!O20</f>
        <v>133</v>
      </c>
      <c r="F22" s="14">
        <f t="shared" si="24"/>
        <v>7211</v>
      </c>
      <c r="G22" s="17">
        <f t="shared" si="25"/>
        <v>14218</v>
      </c>
      <c r="H22" s="17">
        <f t="shared" si="26"/>
        <v>18275</v>
      </c>
      <c r="I22" s="17">
        <f t="shared" si="27"/>
        <v>38654</v>
      </c>
      <c r="J22" s="16">
        <f t="shared" si="28"/>
        <v>1157.1740811446844</v>
      </c>
      <c r="K22" s="66">
        <f t="shared" si="29"/>
        <v>2706.629611034904</v>
      </c>
      <c r="L22" s="66">
        <f t="shared" si="30"/>
        <v>1860.4030393474327</v>
      </c>
    </row>
    <row r="23" spans="1:12" x14ac:dyDescent="0.2">
      <c r="A23" s="12">
        <v>44218</v>
      </c>
      <c r="B23" s="13">
        <f>vaccine!L21</f>
        <v>3960</v>
      </c>
      <c r="C23" s="13">
        <f>vaccine!M21</f>
        <v>2377</v>
      </c>
      <c r="D23" s="13">
        <f>vaccine!N21</f>
        <v>2366</v>
      </c>
      <c r="E23" s="13">
        <f>vaccine!O21</f>
        <v>246</v>
      </c>
      <c r="F23" s="14">
        <f t="shared" ref="F23:F25" si="31">SUM(B23:E23)</f>
        <v>8949</v>
      </c>
      <c r="G23" s="17">
        <f t="shared" ref="G23:G25" si="32">B23+G22</f>
        <v>18178</v>
      </c>
      <c r="H23" s="17">
        <f t="shared" ref="H23:H25" si="33">C23+H22</f>
        <v>20652</v>
      </c>
      <c r="I23" s="17">
        <f t="shared" ref="I23:I25" si="34">F23+I22</f>
        <v>47603</v>
      </c>
      <c r="J23" s="16">
        <f t="shared" ref="J23:J25" si="35">(I23/$N$5)*100000</f>
        <v>1425.0778130266058</v>
      </c>
      <c r="K23" s="66">
        <f t="shared" ref="K23:K25" si="36">100000*I23/$N$6</f>
        <v>3333.2563091554439</v>
      </c>
      <c r="L23" s="66">
        <f t="shared" ref="L23:L25" si="37">100000*G23/$N$7</f>
        <v>2378.5628393063462</v>
      </c>
    </row>
    <row r="24" spans="1:12" x14ac:dyDescent="0.2">
      <c r="A24" s="12">
        <v>44219</v>
      </c>
      <c r="B24" s="13">
        <f>vaccine!L22</f>
        <v>985</v>
      </c>
      <c r="C24" s="13">
        <f>vaccine!M22</f>
        <v>990</v>
      </c>
      <c r="D24" s="13">
        <f>vaccine!N22</f>
        <v>1294</v>
      </c>
      <c r="E24" s="13">
        <f>vaccine!O22</f>
        <v>115</v>
      </c>
      <c r="F24" s="14">
        <f t="shared" si="31"/>
        <v>3384</v>
      </c>
      <c r="G24" s="17">
        <f t="shared" si="32"/>
        <v>19163</v>
      </c>
      <c r="H24" s="17">
        <f t="shared" si="33"/>
        <v>21642</v>
      </c>
      <c r="I24" s="17">
        <f t="shared" si="34"/>
        <v>50987</v>
      </c>
      <c r="J24" s="16">
        <f t="shared" si="35"/>
        <v>1526.3836828096453</v>
      </c>
      <c r="K24" s="66">
        <f t="shared" si="36"/>
        <v>3570.2106891353196</v>
      </c>
      <c r="L24" s="66">
        <f t="shared" si="37"/>
        <v>2507.4485471244093</v>
      </c>
    </row>
    <row r="25" spans="1:12" x14ac:dyDescent="0.2">
      <c r="A25" s="12">
        <v>44220</v>
      </c>
      <c r="B25" s="13">
        <f>vaccine!L23</f>
        <v>0</v>
      </c>
      <c r="C25" s="13">
        <f>vaccine!M23</f>
        <v>48</v>
      </c>
      <c r="D25" s="13">
        <f>vaccine!N23</f>
        <v>166</v>
      </c>
      <c r="E25" s="13">
        <f>vaccine!O23</f>
        <v>15</v>
      </c>
      <c r="F25" s="14">
        <f t="shared" si="31"/>
        <v>229</v>
      </c>
      <c r="G25" s="17">
        <f t="shared" si="32"/>
        <v>19163</v>
      </c>
      <c r="H25" s="17">
        <f t="shared" si="33"/>
        <v>21690</v>
      </c>
      <c r="I25" s="17">
        <f t="shared" si="34"/>
        <v>51216</v>
      </c>
      <c r="J25" s="16">
        <f t="shared" si="35"/>
        <v>1533.2391923191949</v>
      </c>
      <c r="K25" s="66">
        <f t="shared" si="36"/>
        <v>3586.2457225323028</v>
      </c>
      <c r="L25" s="66">
        <f t="shared" si="37"/>
        <v>2507.4485471244093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3469</v>
      </c>
    </row>
    <row r="2" spans="1:17" x14ac:dyDescent="0.2">
      <c r="K2" s="5"/>
      <c r="M2" s="19" t="s">
        <v>24</v>
      </c>
      <c r="N2" s="20">
        <f>SUM(B5:B93)/SUM(F5:F93)</f>
        <v>0.29374459498414529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0.41654655520322859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vaccine!Q3</f>
        <v>0</v>
      </c>
      <c r="C5" s="13">
        <f>vaccine!R3</f>
        <v>0</v>
      </c>
      <c r="D5" s="13">
        <f>vaccine!S3</f>
        <v>0</v>
      </c>
      <c r="E5" s="13">
        <f>vaccine!T3</f>
        <v>0</v>
      </c>
      <c r="F5" s="14">
        <f>SUM(B5:E5)</f>
        <v>0</v>
      </c>
      <c r="G5" s="14">
        <f>B5</f>
        <v>0</v>
      </c>
      <c r="H5" s="14">
        <f>C5</f>
        <v>0</v>
      </c>
      <c r="I5" s="15">
        <f>F5</f>
        <v>0</v>
      </c>
      <c r="J5" s="16">
        <f t="shared" ref="J5:J12" si="0">(I5/$N$5)*100000</f>
        <v>0</v>
      </c>
      <c r="K5" s="66">
        <f>100000*I5/$N$6</f>
        <v>0</v>
      </c>
      <c r="L5" s="66">
        <f>100000*G5/$N$7</f>
        <v>0</v>
      </c>
      <c r="M5" s="4" t="s">
        <v>76</v>
      </c>
      <c r="N5" s="67">
        <f>population!B10</f>
        <v>344679</v>
      </c>
    </row>
    <row r="6" spans="1:17" x14ac:dyDescent="0.2">
      <c r="A6" s="12">
        <v>44201</v>
      </c>
      <c r="B6" s="13">
        <f>vaccine!Q4</f>
        <v>0</v>
      </c>
      <c r="C6" s="13">
        <f>vaccine!R4</f>
        <v>0</v>
      </c>
      <c r="D6" s="13">
        <f>vaccine!S4</f>
        <v>0</v>
      </c>
      <c r="E6" s="13">
        <f>vaccine!T4</f>
        <v>0</v>
      </c>
      <c r="F6" s="14">
        <f t="shared" ref="F6:F18" si="1">SUM(B6:E6)</f>
        <v>0</v>
      </c>
      <c r="G6" s="17">
        <f t="shared" ref="G6:H12" si="2">B6+G5</f>
        <v>0</v>
      </c>
      <c r="H6" s="17">
        <f t="shared" si="2"/>
        <v>0</v>
      </c>
      <c r="I6" s="17">
        <f t="shared" ref="I6:I7" si="3">F6+I5</f>
        <v>0</v>
      </c>
      <c r="J6" s="16">
        <f t="shared" si="0"/>
        <v>0</v>
      </c>
      <c r="K6" s="66">
        <f t="shared" ref="K6:K12" si="4">100000*I6/$N$6</f>
        <v>0</v>
      </c>
      <c r="L6" s="66">
        <f t="shared" ref="L6:L12" si="5">100000*G6/$N$7</f>
        <v>0</v>
      </c>
      <c r="M6" s="6" t="s">
        <v>77</v>
      </c>
      <c r="N6" s="67">
        <f>population!C10</f>
        <v>153934</v>
      </c>
    </row>
    <row r="7" spans="1:17" x14ac:dyDescent="0.2">
      <c r="A7" s="12">
        <v>44202</v>
      </c>
      <c r="B7" s="13">
        <f>vaccine!Q5</f>
        <v>25</v>
      </c>
      <c r="C7" s="13">
        <f>vaccine!R5</f>
        <v>28</v>
      </c>
      <c r="D7" s="13">
        <f>vaccine!S5</f>
        <v>0</v>
      </c>
      <c r="E7" s="13">
        <f>vaccine!T5</f>
        <v>0</v>
      </c>
      <c r="F7" s="14">
        <f t="shared" si="1"/>
        <v>53</v>
      </c>
      <c r="G7" s="17">
        <f t="shared" si="2"/>
        <v>25</v>
      </c>
      <c r="H7" s="17">
        <f t="shared" si="2"/>
        <v>28</v>
      </c>
      <c r="I7" s="17">
        <f t="shared" si="3"/>
        <v>53</v>
      </c>
      <c r="J7" s="16">
        <f t="shared" si="0"/>
        <v>15.37662578805207</v>
      </c>
      <c r="K7" s="66">
        <f t="shared" si="4"/>
        <v>34.430340275702576</v>
      </c>
      <c r="L7" s="66">
        <f t="shared" si="5"/>
        <v>29.939044106199777</v>
      </c>
      <c r="M7" s="5" t="s">
        <v>78</v>
      </c>
      <c r="N7" s="67">
        <f>population!E10</f>
        <v>83503</v>
      </c>
    </row>
    <row r="8" spans="1:17" x14ac:dyDescent="0.2">
      <c r="A8" s="12">
        <v>44203</v>
      </c>
      <c r="B8" s="13">
        <f>vaccine!Q6</f>
        <v>202</v>
      </c>
      <c r="C8" s="13">
        <f>vaccine!R6</f>
        <v>152</v>
      </c>
      <c r="D8" s="13">
        <f>vaccine!S6</f>
        <v>0</v>
      </c>
      <c r="E8" s="13">
        <f>vaccine!T6</f>
        <v>0</v>
      </c>
      <c r="F8" s="14">
        <f t="shared" si="1"/>
        <v>354</v>
      </c>
      <c r="G8" s="17">
        <f t="shared" si="2"/>
        <v>227</v>
      </c>
      <c r="H8" s="17">
        <f t="shared" si="2"/>
        <v>180</v>
      </c>
      <c r="I8" s="17">
        <f t="shared" ref="I8:I11" si="6">F8+I7</f>
        <v>407</v>
      </c>
      <c r="J8" s="16">
        <f t="shared" si="0"/>
        <v>118.08088105164515</v>
      </c>
      <c r="K8" s="66">
        <f t="shared" si="4"/>
        <v>264.39902815492354</v>
      </c>
      <c r="L8" s="66">
        <f t="shared" si="5"/>
        <v>271.84652048429399</v>
      </c>
    </row>
    <row r="9" spans="1:17" x14ac:dyDescent="0.2">
      <c r="A9" s="12">
        <v>44204</v>
      </c>
      <c r="B9" s="13">
        <f>vaccine!Q7</f>
        <v>172</v>
      </c>
      <c r="C9" s="13">
        <f>vaccine!R7</f>
        <v>141</v>
      </c>
      <c r="D9" s="13">
        <f>vaccine!S7</f>
        <v>0</v>
      </c>
      <c r="E9" s="13">
        <f>vaccine!T7</f>
        <v>0</v>
      </c>
      <c r="F9" s="14">
        <f t="shared" si="1"/>
        <v>313</v>
      </c>
      <c r="G9" s="17">
        <f t="shared" si="2"/>
        <v>399</v>
      </c>
      <c r="H9" s="17">
        <f t="shared" si="2"/>
        <v>321</v>
      </c>
      <c r="I9" s="17">
        <f t="shared" si="6"/>
        <v>720</v>
      </c>
      <c r="J9" s="16">
        <f t="shared" si="0"/>
        <v>208.89001070561304</v>
      </c>
      <c r="K9" s="66">
        <f t="shared" si="4"/>
        <v>467.73292450011041</v>
      </c>
      <c r="L9" s="66">
        <f t="shared" si="5"/>
        <v>477.82714393494842</v>
      </c>
    </row>
    <row r="10" spans="1:17" x14ac:dyDescent="0.2">
      <c r="A10" s="12">
        <v>44205</v>
      </c>
      <c r="B10" s="13">
        <f>vaccine!Q8</f>
        <v>10</v>
      </c>
      <c r="C10" s="13">
        <f>vaccine!R8</f>
        <v>77</v>
      </c>
      <c r="D10" s="13">
        <f>vaccine!S8</f>
        <v>0</v>
      </c>
      <c r="E10" s="13">
        <f>vaccine!T8</f>
        <v>0</v>
      </c>
      <c r="F10" s="14">
        <f t="shared" si="1"/>
        <v>87</v>
      </c>
      <c r="G10" s="17">
        <f t="shared" si="2"/>
        <v>409</v>
      </c>
      <c r="H10" s="17">
        <f t="shared" si="2"/>
        <v>398</v>
      </c>
      <c r="I10" s="17">
        <f t="shared" si="6"/>
        <v>807</v>
      </c>
      <c r="J10" s="16">
        <f t="shared" si="0"/>
        <v>234.13088699920795</v>
      </c>
      <c r="K10" s="66">
        <f t="shared" si="4"/>
        <v>524.25065287720713</v>
      </c>
      <c r="L10" s="66">
        <f t="shared" si="5"/>
        <v>489.80276157742833</v>
      </c>
    </row>
    <row r="11" spans="1:17" x14ac:dyDescent="0.2">
      <c r="A11" s="12">
        <v>44206</v>
      </c>
      <c r="B11" s="13">
        <f>vaccine!Q9</f>
        <v>0</v>
      </c>
      <c r="C11" s="13">
        <f>vaccine!R9</f>
        <v>45</v>
      </c>
      <c r="D11" s="13">
        <f>vaccine!S9</f>
        <v>0</v>
      </c>
      <c r="E11" s="13">
        <f>vaccine!T9</f>
        <v>0</v>
      </c>
      <c r="F11" s="14">
        <f t="shared" si="1"/>
        <v>45</v>
      </c>
      <c r="G11" s="17">
        <f t="shared" si="2"/>
        <v>409</v>
      </c>
      <c r="H11" s="17">
        <f t="shared" si="2"/>
        <v>443</v>
      </c>
      <c r="I11" s="17">
        <f t="shared" si="6"/>
        <v>852</v>
      </c>
      <c r="J11" s="16">
        <f t="shared" si="0"/>
        <v>247.18651266830878</v>
      </c>
      <c r="K11" s="66">
        <f t="shared" si="4"/>
        <v>553.48396065846407</v>
      </c>
      <c r="L11" s="66">
        <f t="shared" si="5"/>
        <v>489.80276157742833</v>
      </c>
    </row>
    <row r="12" spans="1:17" x14ac:dyDescent="0.2">
      <c r="A12" s="12">
        <v>44207</v>
      </c>
      <c r="B12" s="13">
        <f>vaccine!Q10</f>
        <v>32</v>
      </c>
      <c r="C12" s="13">
        <f>vaccine!R10</f>
        <v>104</v>
      </c>
      <c r="D12" s="13">
        <f>vaccine!S10</f>
        <v>0</v>
      </c>
      <c r="E12" s="13">
        <f>vaccine!T10</f>
        <v>0</v>
      </c>
      <c r="F12" s="14">
        <f t="shared" si="1"/>
        <v>136</v>
      </c>
      <c r="G12" s="17">
        <f t="shared" si="2"/>
        <v>441</v>
      </c>
      <c r="H12" s="17">
        <f t="shared" si="2"/>
        <v>547</v>
      </c>
      <c r="I12" s="17">
        <f>F12+I11</f>
        <v>988</v>
      </c>
      <c r="J12" s="16">
        <f t="shared" si="0"/>
        <v>286.64351469048012</v>
      </c>
      <c r="K12" s="66">
        <f t="shared" si="4"/>
        <v>641.8335130640404</v>
      </c>
      <c r="L12" s="66">
        <f t="shared" si="5"/>
        <v>528.12473803336411</v>
      </c>
    </row>
    <row r="13" spans="1:17" x14ac:dyDescent="0.2">
      <c r="A13" s="12">
        <v>44208</v>
      </c>
      <c r="B13" s="13">
        <f>vaccine!Q11</f>
        <v>29</v>
      </c>
      <c r="C13" s="13">
        <f>vaccine!R11</f>
        <v>117</v>
      </c>
      <c r="D13" s="13">
        <f>vaccine!S11</f>
        <v>0</v>
      </c>
      <c r="E13" s="13">
        <f>vaccine!T11</f>
        <v>0</v>
      </c>
      <c r="F13" s="14">
        <f t="shared" si="1"/>
        <v>146</v>
      </c>
      <c r="G13" s="17">
        <f t="shared" ref="G13" si="7">B13+G12</f>
        <v>470</v>
      </c>
      <c r="H13" s="17">
        <f>C13+H12</f>
        <v>664</v>
      </c>
      <c r="I13" s="17">
        <f t="shared" ref="I13" si="8">F13+I12</f>
        <v>1134</v>
      </c>
      <c r="J13" s="16">
        <f t="shared" ref="J13" si="9">(I13/$N$5)*100000</f>
        <v>329.00176686134057</v>
      </c>
      <c r="K13" s="66">
        <f t="shared" ref="K13" si="10">100000*I13/$N$6</f>
        <v>736.67935608767391</v>
      </c>
      <c r="L13" s="66">
        <f t="shared" ref="L13" si="11">100000*G13/$N$7</f>
        <v>562.85402919655576</v>
      </c>
    </row>
    <row r="14" spans="1:17" x14ac:dyDescent="0.2">
      <c r="A14" s="12">
        <v>44209</v>
      </c>
      <c r="B14" s="13">
        <f>vaccine!Q12</f>
        <v>12</v>
      </c>
      <c r="C14" s="13">
        <f>vaccine!R12</f>
        <v>146</v>
      </c>
      <c r="D14" s="13">
        <f>vaccine!S12</f>
        <v>0</v>
      </c>
      <c r="E14" s="13">
        <f>vaccine!T12</f>
        <v>0</v>
      </c>
      <c r="F14" s="14">
        <f t="shared" si="1"/>
        <v>158</v>
      </c>
      <c r="G14" s="17">
        <f t="shared" ref="G14:G17" si="12">B14+G13</f>
        <v>482</v>
      </c>
      <c r="H14" s="17">
        <f t="shared" ref="H14:H17" si="13">C14+H13</f>
        <v>810</v>
      </c>
      <c r="I14" s="17">
        <f t="shared" ref="I14:I17" si="14">F14+I13</f>
        <v>1292</v>
      </c>
      <c r="J14" s="16">
        <f t="shared" ref="J14:J17" si="15">(I14/$N$5)*100000</f>
        <v>374.84151921062784</v>
      </c>
      <c r="K14" s="66">
        <f t="shared" ref="K14:K17" si="16">100000*I14/$N$6</f>
        <v>839.32074785297596</v>
      </c>
      <c r="L14" s="66">
        <f t="shared" ref="L14:L17" si="17">100000*G14/$N$7</f>
        <v>577.22477036753173</v>
      </c>
    </row>
    <row r="15" spans="1:17" x14ac:dyDescent="0.2">
      <c r="A15" s="12">
        <v>44210</v>
      </c>
      <c r="B15" s="13">
        <f>vaccine!Q13</f>
        <v>37</v>
      </c>
      <c r="C15" s="13">
        <f>vaccine!R13</f>
        <v>107</v>
      </c>
      <c r="D15" s="13">
        <f>vaccine!S13</f>
        <v>0</v>
      </c>
      <c r="E15" s="13">
        <f>vaccine!T13</f>
        <v>0</v>
      </c>
      <c r="F15" s="14">
        <f t="shared" si="1"/>
        <v>144</v>
      </c>
      <c r="G15" s="17">
        <f t="shared" si="12"/>
        <v>519</v>
      </c>
      <c r="H15" s="17">
        <f t="shared" si="13"/>
        <v>917</v>
      </c>
      <c r="I15" s="17">
        <f t="shared" si="14"/>
        <v>1436</v>
      </c>
      <c r="J15" s="16">
        <f t="shared" si="15"/>
        <v>416.61952135175051</v>
      </c>
      <c r="K15" s="66">
        <f t="shared" si="16"/>
        <v>932.86733275299798</v>
      </c>
      <c r="L15" s="66">
        <f t="shared" si="17"/>
        <v>621.53455564470732</v>
      </c>
    </row>
    <row r="16" spans="1:17" x14ac:dyDescent="0.2">
      <c r="A16" s="12">
        <v>44211</v>
      </c>
      <c r="B16" s="13">
        <f>vaccine!Q14</f>
        <v>17</v>
      </c>
      <c r="C16" s="13">
        <f>vaccine!R14</f>
        <v>146</v>
      </c>
      <c r="D16" s="13">
        <f>vaccine!S14</f>
        <v>0</v>
      </c>
      <c r="E16" s="13">
        <f>vaccine!T14</f>
        <v>0</v>
      </c>
      <c r="F16" s="14">
        <f t="shared" si="1"/>
        <v>163</v>
      </c>
      <c r="G16" s="17">
        <f t="shared" si="12"/>
        <v>536</v>
      </c>
      <c r="H16" s="17">
        <f t="shared" si="13"/>
        <v>1063</v>
      </c>
      <c r="I16" s="17">
        <f t="shared" si="14"/>
        <v>1599</v>
      </c>
      <c r="J16" s="16">
        <f t="shared" si="15"/>
        <v>463.90989877538237</v>
      </c>
      <c r="K16" s="66">
        <f t="shared" si="16"/>
        <v>1038.7568698273285</v>
      </c>
      <c r="L16" s="66">
        <f t="shared" si="17"/>
        <v>641.89310563692322</v>
      </c>
    </row>
    <row r="17" spans="1:12" x14ac:dyDescent="0.2">
      <c r="A17" s="12">
        <v>44212</v>
      </c>
      <c r="B17" s="13">
        <f>vaccine!Q15</f>
        <v>0</v>
      </c>
      <c r="C17" s="13">
        <f>vaccine!R15</f>
        <v>158</v>
      </c>
      <c r="D17" s="13">
        <f>vaccine!S15</f>
        <v>0</v>
      </c>
      <c r="E17" s="13">
        <f>vaccine!T15</f>
        <v>0</v>
      </c>
      <c r="F17" s="14">
        <f t="shared" si="1"/>
        <v>158</v>
      </c>
      <c r="G17" s="17">
        <f t="shared" si="12"/>
        <v>536</v>
      </c>
      <c r="H17" s="17">
        <f t="shared" si="13"/>
        <v>1221</v>
      </c>
      <c r="I17" s="17">
        <f t="shared" si="14"/>
        <v>1757</v>
      </c>
      <c r="J17" s="16">
        <f t="shared" si="15"/>
        <v>509.74965112466958</v>
      </c>
      <c r="K17" s="66">
        <f t="shared" si="16"/>
        <v>1141.3982615926307</v>
      </c>
      <c r="L17" s="66">
        <f t="shared" si="17"/>
        <v>641.89310563692322</v>
      </c>
    </row>
    <row r="18" spans="1:12" x14ac:dyDescent="0.2">
      <c r="A18" s="12">
        <v>44213</v>
      </c>
      <c r="B18" s="13">
        <f>vaccine!Q16</f>
        <v>111</v>
      </c>
      <c r="C18" s="13">
        <f>vaccine!R16</f>
        <v>0</v>
      </c>
      <c r="D18" s="13">
        <f>vaccine!S16</f>
        <v>0</v>
      </c>
      <c r="E18" s="13">
        <f>vaccine!T16</f>
        <v>0</v>
      </c>
      <c r="F18" s="14">
        <f t="shared" si="1"/>
        <v>111</v>
      </c>
      <c r="G18" s="17">
        <f t="shared" ref="G18" si="18">B18+G17</f>
        <v>647</v>
      </c>
      <c r="H18" s="17">
        <f t="shared" ref="H18" si="19">C18+H17</f>
        <v>1221</v>
      </c>
      <c r="I18" s="17">
        <f t="shared" ref="I18" si="20">F18+I17</f>
        <v>1868</v>
      </c>
      <c r="J18" s="16">
        <f t="shared" ref="J18" si="21">(I18/$N$5)*100000</f>
        <v>541.95352777511823</v>
      </c>
      <c r="K18" s="66">
        <f t="shared" ref="K18" si="22">100000*I18/$N$6</f>
        <v>1213.5070874530643</v>
      </c>
      <c r="L18" s="66">
        <f t="shared" ref="L18" si="23">100000*G18/$N$7</f>
        <v>774.82246146845023</v>
      </c>
    </row>
    <row r="19" spans="1:12" x14ac:dyDescent="0.2">
      <c r="A19" s="12">
        <v>44214</v>
      </c>
      <c r="B19" s="13">
        <f>vaccine!Q17</f>
        <v>30</v>
      </c>
      <c r="C19" s="13">
        <f>vaccine!R17</f>
        <v>71</v>
      </c>
      <c r="D19" s="13">
        <f>vaccine!S17</f>
        <v>72</v>
      </c>
      <c r="E19" s="13">
        <f>vaccine!T17</f>
        <v>0</v>
      </c>
      <c r="F19" s="14">
        <f t="shared" ref="F19:F22" si="24">SUM(B19:E19)</f>
        <v>173</v>
      </c>
      <c r="G19" s="17">
        <f t="shared" ref="G19:G22" si="25">B19+G18</f>
        <v>677</v>
      </c>
      <c r="H19" s="17">
        <f t="shared" ref="H19:H22" si="26">C19+H18</f>
        <v>1292</v>
      </c>
      <c r="I19" s="17">
        <f t="shared" ref="I19:I22" si="27">F19+I18</f>
        <v>2041</v>
      </c>
      <c r="J19" s="16">
        <f t="shared" ref="J19:J22" si="28">(I19/$N$5)*100000</f>
        <v>592.1451553474393</v>
      </c>
      <c r="K19" s="66">
        <f t="shared" ref="K19:K22" si="29">100000*I19/$N$6</f>
        <v>1325.892915145452</v>
      </c>
      <c r="L19" s="66">
        <f t="shared" ref="L19:L22" si="30">100000*G19/$N$7</f>
        <v>810.74931439589</v>
      </c>
    </row>
    <row r="20" spans="1:12" x14ac:dyDescent="0.2">
      <c r="A20" s="12">
        <v>44215</v>
      </c>
      <c r="B20" s="13">
        <f>vaccine!Q18</f>
        <v>2</v>
      </c>
      <c r="C20" s="13">
        <f>vaccine!R18</f>
        <v>29</v>
      </c>
      <c r="D20" s="13">
        <f>vaccine!S18</f>
        <v>93</v>
      </c>
      <c r="E20" s="13">
        <f>vaccine!T18</f>
        <v>43</v>
      </c>
      <c r="F20" s="14">
        <f t="shared" si="24"/>
        <v>167</v>
      </c>
      <c r="G20" s="17">
        <f t="shared" si="25"/>
        <v>679</v>
      </c>
      <c r="H20" s="17">
        <f t="shared" si="26"/>
        <v>1321</v>
      </c>
      <c r="I20" s="17">
        <f t="shared" si="27"/>
        <v>2208</v>
      </c>
      <c r="J20" s="16">
        <f t="shared" si="28"/>
        <v>640.59603283054662</v>
      </c>
      <c r="K20" s="66">
        <f t="shared" si="29"/>
        <v>1434.3809684670052</v>
      </c>
      <c r="L20" s="66">
        <f t="shared" si="30"/>
        <v>813.1444379243859</v>
      </c>
    </row>
    <row r="21" spans="1:12" x14ac:dyDescent="0.2">
      <c r="A21" s="12">
        <v>44216</v>
      </c>
      <c r="B21" s="13">
        <f>vaccine!Q19</f>
        <v>94</v>
      </c>
      <c r="C21" s="13">
        <f>vaccine!R19</f>
        <v>27</v>
      </c>
      <c r="D21" s="13">
        <f>vaccine!S19</f>
        <v>90</v>
      </c>
      <c r="E21" s="13">
        <f>vaccine!T19</f>
        <v>34</v>
      </c>
      <c r="F21" s="14">
        <f t="shared" si="24"/>
        <v>245</v>
      </c>
      <c r="G21" s="17">
        <f t="shared" si="25"/>
        <v>773</v>
      </c>
      <c r="H21" s="17">
        <f t="shared" si="26"/>
        <v>1348</v>
      </c>
      <c r="I21" s="17">
        <f t="shared" si="27"/>
        <v>2453</v>
      </c>
      <c r="J21" s="16">
        <f t="shared" si="28"/>
        <v>711.67666147342891</v>
      </c>
      <c r="K21" s="66">
        <f t="shared" si="29"/>
        <v>1593.5400886094039</v>
      </c>
      <c r="L21" s="66">
        <f t="shared" si="30"/>
        <v>925.71524376369712</v>
      </c>
    </row>
    <row r="22" spans="1:12" x14ac:dyDescent="0.2">
      <c r="A22" s="12">
        <v>44217</v>
      </c>
      <c r="B22" s="13">
        <f>vaccine!Q20</f>
        <v>246</v>
      </c>
      <c r="C22" s="13">
        <f>vaccine!R20</f>
        <v>69</v>
      </c>
      <c r="D22" s="13">
        <f>vaccine!S20</f>
        <v>81</v>
      </c>
      <c r="E22" s="13">
        <f>vaccine!T20</f>
        <v>15</v>
      </c>
      <c r="F22" s="14">
        <f t="shared" si="24"/>
        <v>411</v>
      </c>
      <c r="G22" s="17">
        <f t="shared" si="25"/>
        <v>1019</v>
      </c>
      <c r="H22" s="17">
        <f t="shared" si="26"/>
        <v>1417</v>
      </c>
      <c r="I22" s="17">
        <f t="shared" si="27"/>
        <v>2864</v>
      </c>
      <c r="J22" s="16">
        <f t="shared" si="28"/>
        <v>830.91804258454977</v>
      </c>
      <c r="K22" s="66">
        <f t="shared" si="29"/>
        <v>1860.5376330115505</v>
      </c>
      <c r="L22" s="66">
        <f t="shared" si="30"/>
        <v>1220.3154377687029</v>
      </c>
    </row>
    <row r="23" spans="1:12" x14ac:dyDescent="0.2">
      <c r="A23" s="12">
        <v>44218</v>
      </c>
      <c r="B23" s="13">
        <f>vaccine!Q21</f>
        <v>0</v>
      </c>
      <c r="C23" s="13">
        <f>vaccine!R21</f>
        <v>3</v>
      </c>
      <c r="D23" s="13">
        <f>vaccine!S21</f>
        <v>44</v>
      </c>
      <c r="E23" s="13">
        <f>vaccine!T21</f>
        <v>1</v>
      </c>
      <c r="F23" s="14">
        <f t="shared" ref="F23:F25" si="31">SUM(B23:E23)</f>
        <v>48</v>
      </c>
      <c r="G23" s="17">
        <f t="shared" ref="G23:G25" si="32">B23+G22</f>
        <v>1019</v>
      </c>
      <c r="H23" s="17">
        <f t="shared" ref="H23:H25" si="33">C23+H22</f>
        <v>1420</v>
      </c>
      <c r="I23" s="17">
        <f t="shared" ref="I23:I25" si="34">F23+I22</f>
        <v>2912</v>
      </c>
      <c r="J23" s="16">
        <f t="shared" ref="J23:J25" si="35">(I23/$N$5)*100000</f>
        <v>844.84404329825713</v>
      </c>
      <c r="K23" s="66">
        <f t="shared" ref="K23:K25" si="36">100000*I23/$N$6</f>
        <v>1891.7198279782244</v>
      </c>
      <c r="L23" s="66">
        <f t="shared" ref="L23:L25" si="37">100000*G23/$N$7</f>
        <v>1220.3154377687029</v>
      </c>
    </row>
    <row r="24" spans="1:12" x14ac:dyDescent="0.2">
      <c r="A24" s="12">
        <v>44219</v>
      </c>
      <c r="B24" s="13">
        <f>vaccine!Q22</f>
        <v>0</v>
      </c>
      <c r="C24" s="13">
        <f>vaccine!R22</f>
        <v>25</v>
      </c>
      <c r="D24" s="13">
        <f>vaccine!S22</f>
        <v>512</v>
      </c>
      <c r="E24" s="13">
        <f>vaccine!T22</f>
        <v>20</v>
      </c>
      <c r="F24" s="14">
        <f t="shared" si="31"/>
        <v>557</v>
      </c>
      <c r="G24" s="17">
        <f t="shared" si="32"/>
        <v>1019</v>
      </c>
      <c r="H24" s="17">
        <f t="shared" si="33"/>
        <v>1445</v>
      </c>
      <c r="I24" s="17">
        <f t="shared" si="34"/>
        <v>3469</v>
      </c>
      <c r="J24" s="16">
        <f t="shared" si="35"/>
        <v>1006.4436765802385</v>
      </c>
      <c r="K24" s="66">
        <f t="shared" si="36"/>
        <v>2253.5632154040045</v>
      </c>
      <c r="L24" s="66">
        <f t="shared" si="37"/>
        <v>1220.3154377687029</v>
      </c>
    </row>
    <row r="25" spans="1:12" x14ac:dyDescent="0.2">
      <c r="A25" s="12">
        <v>44220</v>
      </c>
      <c r="B25" s="13">
        <f>vaccine!Q23</f>
        <v>0</v>
      </c>
      <c r="C25" s="13">
        <f>vaccine!R23</f>
        <v>0</v>
      </c>
      <c r="D25" s="13">
        <f>vaccine!S23</f>
        <v>0</v>
      </c>
      <c r="E25" s="13">
        <f>vaccine!T23</f>
        <v>0</v>
      </c>
      <c r="F25" s="14">
        <f t="shared" si="31"/>
        <v>0</v>
      </c>
      <c r="G25" s="17">
        <f t="shared" si="32"/>
        <v>1019</v>
      </c>
      <c r="H25" s="17">
        <f t="shared" si="33"/>
        <v>1445</v>
      </c>
      <c r="I25" s="17">
        <f t="shared" si="34"/>
        <v>3469</v>
      </c>
      <c r="J25" s="16">
        <f t="shared" si="35"/>
        <v>1006.4436765802385</v>
      </c>
      <c r="K25" s="66">
        <f t="shared" si="36"/>
        <v>2253.5632154040045</v>
      </c>
      <c r="L25" s="66">
        <f t="shared" si="37"/>
        <v>1220.3154377687029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31713</v>
      </c>
    </row>
    <row r="2" spans="1:17" x14ac:dyDescent="0.2">
      <c r="K2" s="5"/>
      <c r="M2" s="19" t="s">
        <v>24</v>
      </c>
      <c r="N2" s="20">
        <f>SUM(B5:B93)/SUM(F5:F93)</f>
        <v>0.31387758963201212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0.49888058524895151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vaccine!V3</f>
        <v>20</v>
      </c>
      <c r="C5" s="13">
        <f>vaccine!W3</f>
        <v>0</v>
      </c>
      <c r="D5" s="13">
        <f>vaccine!X3</f>
        <v>0</v>
      </c>
      <c r="E5" s="13">
        <f>vaccine!Y3</f>
        <v>0</v>
      </c>
      <c r="F5" s="14">
        <f>SUM(B5:E5)</f>
        <v>20</v>
      </c>
      <c r="G5" s="14">
        <f>B5</f>
        <v>20</v>
      </c>
      <c r="H5" s="14">
        <f>C5</f>
        <v>0</v>
      </c>
      <c r="I5" s="15">
        <f>F5</f>
        <v>20</v>
      </c>
      <c r="J5" s="16">
        <f t="shared" ref="J5:J12" si="0">(I5/$N$5)*100000</f>
        <v>0.78153300042632623</v>
      </c>
      <c r="K5" s="66">
        <f>100000*I5/$N$6</f>
        <v>1.8202088689677141</v>
      </c>
      <c r="L5" s="66">
        <f>100000*G5/$N$7</f>
        <v>3.3826123576977265</v>
      </c>
      <c r="M5" s="4" t="s">
        <v>76</v>
      </c>
      <c r="N5" s="67">
        <f>population!B9</f>
        <v>2559073</v>
      </c>
    </row>
    <row r="6" spans="1:17" x14ac:dyDescent="0.2">
      <c r="A6" s="12">
        <v>44201</v>
      </c>
      <c r="B6" s="13">
        <f>vaccine!V4</f>
        <v>140</v>
      </c>
      <c r="C6" s="13">
        <f>vaccine!W4</f>
        <v>24</v>
      </c>
      <c r="D6" s="13">
        <f>vaccine!X4</f>
        <v>0</v>
      </c>
      <c r="E6" s="13">
        <f>vaccine!Y4</f>
        <v>0</v>
      </c>
      <c r="F6" s="14">
        <f t="shared" ref="F6:F18" si="1">SUM(B6:E6)</f>
        <v>164</v>
      </c>
      <c r="G6" s="17">
        <f t="shared" ref="G6:H12" si="2">B6+G5</f>
        <v>160</v>
      </c>
      <c r="H6" s="17">
        <f t="shared" si="2"/>
        <v>24</v>
      </c>
      <c r="I6" s="17">
        <f t="shared" ref="I6:I7" si="3">F6+I5</f>
        <v>184</v>
      </c>
      <c r="J6" s="16">
        <f t="shared" si="0"/>
        <v>7.1901036039222008</v>
      </c>
      <c r="K6" s="66">
        <f t="shared" ref="K6:K12" si="4">100000*I6/$N$6</f>
        <v>16.74592159450297</v>
      </c>
      <c r="L6" s="66">
        <f t="shared" ref="L6:L12" si="5">100000*G6/$N$7</f>
        <v>27.060898861581812</v>
      </c>
      <c r="M6" s="6" t="s">
        <v>77</v>
      </c>
      <c r="N6" s="67">
        <f>population!C9</f>
        <v>1098775</v>
      </c>
    </row>
    <row r="7" spans="1:17" x14ac:dyDescent="0.2">
      <c r="A7" s="12">
        <v>44202</v>
      </c>
      <c r="B7" s="13">
        <f>vaccine!V5</f>
        <v>202</v>
      </c>
      <c r="C7" s="13">
        <f>vaccine!W5</f>
        <v>158</v>
      </c>
      <c r="D7" s="13">
        <f>vaccine!X5</f>
        <v>0</v>
      </c>
      <c r="E7" s="13">
        <f>vaccine!Y5</f>
        <v>0</v>
      </c>
      <c r="F7" s="14">
        <f t="shared" si="1"/>
        <v>360</v>
      </c>
      <c r="G7" s="17">
        <f t="shared" si="2"/>
        <v>362</v>
      </c>
      <c r="H7" s="17">
        <f t="shared" si="2"/>
        <v>182</v>
      </c>
      <c r="I7" s="17">
        <f t="shared" si="3"/>
        <v>544</v>
      </c>
      <c r="J7" s="16">
        <f t="shared" si="0"/>
        <v>21.257697611596072</v>
      </c>
      <c r="K7" s="66">
        <f t="shared" si="4"/>
        <v>49.509681235921825</v>
      </c>
      <c r="L7" s="66">
        <f t="shared" si="5"/>
        <v>61.22528367432885</v>
      </c>
      <c r="M7" s="5" t="s">
        <v>78</v>
      </c>
      <c r="N7" s="67">
        <f>population!E9</f>
        <v>591259</v>
      </c>
    </row>
    <row r="8" spans="1:17" x14ac:dyDescent="0.2">
      <c r="A8" s="12">
        <v>44203</v>
      </c>
      <c r="B8" s="13">
        <f>vaccine!V6</f>
        <v>221</v>
      </c>
      <c r="C8" s="13">
        <f>vaccine!W6</f>
        <v>256</v>
      </c>
      <c r="D8" s="13">
        <f>vaccine!X6</f>
        <v>0</v>
      </c>
      <c r="E8" s="13">
        <f>vaccine!Y6</f>
        <v>0</v>
      </c>
      <c r="F8" s="14">
        <f t="shared" si="1"/>
        <v>477</v>
      </c>
      <c r="G8" s="17">
        <f t="shared" si="2"/>
        <v>583</v>
      </c>
      <c r="H8" s="17">
        <f t="shared" si="2"/>
        <v>438</v>
      </c>
      <c r="I8" s="17">
        <f t="shared" ref="I8:I11" si="6">F8+I7</f>
        <v>1021</v>
      </c>
      <c r="J8" s="16">
        <f t="shared" si="0"/>
        <v>39.897259671763955</v>
      </c>
      <c r="K8" s="66">
        <f t="shared" si="4"/>
        <v>92.921662760801809</v>
      </c>
      <c r="L8" s="66">
        <f t="shared" si="5"/>
        <v>98.603150226888729</v>
      </c>
    </row>
    <row r="9" spans="1:17" x14ac:dyDescent="0.2">
      <c r="A9" s="12">
        <v>44204</v>
      </c>
      <c r="B9" s="13">
        <f>vaccine!V7</f>
        <v>504</v>
      </c>
      <c r="C9" s="13">
        <f>vaccine!W7</f>
        <v>529</v>
      </c>
      <c r="D9" s="13">
        <f>vaccine!X7</f>
        <v>0</v>
      </c>
      <c r="E9" s="13">
        <f>vaccine!Y7</f>
        <v>0</v>
      </c>
      <c r="F9" s="14">
        <f t="shared" si="1"/>
        <v>1033</v>
      </c>
      <c r="G9" s="17">
        <f t="shared" si="2"/>
        <v>1087</v>
      </c>
      <c r="H9" s="17">
        <f t="shared" si="2"/>
        <v>967</v>
      </c>
      <c r="I9" s="17">
        <f t="shared" si="6"/>
        <v>2054</v>
      </c>
      <c r="J9" s="16">
        <f t="shared" si="0"/>
        <v>80.263439143783714</v>
      </c>
      <c r="K9" s="66">
        <f t="shared" si="4"/>
        <v>186.93545084298424</v>
      </c>
      <c r="L9" s="66">
        <f t="shared" si="5"/>
        <v>183.84498164087142</v>
      </c>
    </row>
    <row r="10" spans="1:17" x14ac:dyDescent="0.2">
      <c r="A10" s="12">
        <v>44205</v>
      </c>
      <c r="B10" s="13">
        <f>vaccine!V8</f>
        <v>30</v>
      </c>
      <c r="C10" s="13">
        <f>vaccine!W8</f>
        <v>515</v>
      </c>
      <c r="D10" s="13">
        <f>vaccine!X8</f>
        <v>0</v>
      </c>
      <c r="E10" s="13">
        <f>vaccine!Y8</f>
        <v>0</v>
      </c>
      <c r="F10" s="14">
        <f t="shared" si="1"/>
        <v>545</v>
      </c>
      <c r="G10" s="17">
        <f t="shared" si="2"/>
        <v>1117</v>
      </c>
      <c r="H10" s="17">
        <f t="shared" si="2"/>
        <v>1482</v>
      </c>
      <c r="I10" s="17">
        <f t="shared" si="6"/>
        <v>2599</v>
      </c>
      <c r="J10" s="16">
        <f t="shared" si="0"/>
        <v>101.5602134054011</v>
      </c>
      <c r="K10" s="66">
        <f t="shared" si="4"/>
        <v>236.53614252235445</v>
      </c>
      <c r="L10" s="66">
        <f t="shared" si="5"/>
        <v>188.91890017741801</v>
      </c>
    </row>
    <row r="11" spans="1:17" x14ac:dyDescent="0.2">
      <c r="A11" s="12">
        <v>44206</v>
      </c>
      <c r="B11" s="13">
        <f>vaccine!V9</f>
        <v>60</v>
      </c>
      <c r="C11" s="13">
        <f>vaccine!W9</f>
        <v>557</v>
      </c>
      <c r="D11" s="13">
        <f>vaccine!X9</f>
        <v>0</v>
      </c>
      <c r="E11" s="13">
        <f>vaccine!Y9</f>
        <v>0</v>
      </c>
      <c r="F11" s="14">
        <f t="shared" si="1"/>
        <v>617</v>
      </c>
      <c r="G11" s="17">
        <f t="shared" si="2"/>
        <v>1177</v>
      </c>
      <c r="H11" s="17">
        <f t="shared" si="2"/>
        <v>2039</v>
      </c>
      <c r="I11" s="17">
        <f t="shared" si="6"/>
        <v>3216</v>
      </c>
      <c r="J11" s="16">
        <f t="shared" si="0"/>
        <v>125.67050646855327</v>
      </c>
      <c r="K11" s="66">
        <f t="shared" si="4"/>
        <v>292.68958613000842</v>
      </c>
      <c r="L11" s="66">
        <f t="shared" si="5"/>
        <v>199.06673725051121</v>
      </c>
    </row>
    <row r="12" spans="1:17" x14ac:dyDescent="0.2">
      <c r="A12" s="12">
        <v>44207</v>
      </c>
      <c r="B12" s="13">
        <f>vaccine!V10</f>
        <v>326</v>
      </c>
      <c r="C12" s="13">
        <f>vaccine!W10</f>
        <v>934</v>
      </c>
      <c r="D12" s="13">
        <f>vaccine!X10</f>
        <v>0</v>
      </c>
      <c r="E12" s="13">
        <f>vaccine!Y10</f>
        <v>0</v>
      </c>
      <c r="F12" s="14">
        <f t="shared" si="1"/>
        <v>1260</v>
      </c>
      <c r="G12" s="17">
        <f t="shared" si="2"/>
        <v>1503</v>
      </c>
      <c r="H12" s="17">
        <f t="shared" si="2"/>
        <v>2973</v>
      </c>
      <c r="I12" s="17">
        <f>F12+I11</f>
        <v>4476</v>
      </c>
      <c r="J12" s="16">
        <f t="shared" si="0"/>
        <v>174.90708549541179</v>
      </c>
      <c r="K12" s="66">
        <f t="shared" si="4"/>
        <v>407.3627448749744</v>
      </c>
      <c r="L12" s="66">
        <f t="shared" si="5"/>
        <v>254.20331868098413</v>
      </c>
    </row>
    <row r="13" spans="1:17" x14ac:dyDescent="0.2">
      <c r="A13" s="12">
        <v>44208</v>
      </c>
      <c r="B13" s="13">
        <f>vaccine!V11</f>
        <v>795</v>
      </c>
      <c r="C13" s="13">
        <f>vaccine!W11</f>
        <v>1431</v>
      </c>
      <c r="D13" s="13">
        <f>vaccine!X11</f>
        <v>0</v>
      </c>
      <c r="E13" s="13">
        <f>vaccine!Y11</f>
        <v>0</v>
      </c>
      <c r="F13" s="14">
        <f t="shared" si="1"/>
        <v>2226</v>
      </c>
      <c r="G13" s="17">
        <f t="shared" ref="G13" si="7">B13+G12</f>
        <v>2298</v>
      </c>
      <c r="H13" s="17">
        <f>C13+H12</f>
        <v>4404</v>
      </c>
      <c r="I13" s="17">
        <f t="shared" ref="I13" si="8">F13+I12</f>
        <v>6702</v>
      </c>
      <c r="J13" s="16">
        <f t="shared" ref="J13" si="9">(I13/$N$5)*100000</f>
        <v>261.8917084428619</v>
      </c>
      <c r="K13" s="66">
        <f t="shared" ref="K13" si="10">100000*I13/$N$6</f>
        <v>609.95199199108094</v>
      </c>
      <c r="L13" s="66">
        <f t="shared" ref="L13" si="11">100000*G13/$N$7</f>
        <v>388.66215989946875</v>
      </c>
    </row>
    <row r="14" spans="1:17" x14ac:dyDescent="0.2">
      <c r="A14" s="12">
        <v>44209</v>
      </c>
      <c r="B14" s="13">
        <f>vaccine!V12</f>
        <v>406</v>
      </c>
      <c r="C14" s="13">
        <f>vaccine!W12</f>
        <v>1465</v>
      </c>
      <c r="D14" s="13">
        <f>vaccine!X12</f>
        <v>0</v>
      </c>
      <c r="E14" s="13">
        <f>vaccine!Y12</f>
        <v>0</v>
      </c>
      <c r="F14" s="14">
        <f t="shared" si="1"/>
        <v>1871</v>
      </c>
      <c r="G14" s="17">
        <f t="shared" ref="G14:G17" si="12">B14+G13</f>
        <v>2704</v>
      </c>
      <c r="H14" s="17">
        <f t="shared" ref="H14:H17" si="13">C14+H13</f>
        <v>5869</v>
      </c>
      <c r="I14" s="17">
        <f t="shared" ref="I14:I17" si="14">F14+I13</f>
        <v>8573</v>
      </c>
      <c r="J14" s="16">
        <f t="shared" ref="J14:J17" si="15">(I14/$N$5)*100000</f>
        <v>335.00412063274473</v>
      </c>
      <c r="K14" s="66">
        <f t="shared" ref="K14:K17" si="16">100000*I14/$N$6</f>
        <v>780.23253168301062</v>
      </c>
      <c r="L14" s="66">
        <f t="shared" ref="L14:L17" si="17">100000*G14/$N$7</f>
        <v>457.32919076073262</v>
      </c>
    </row>
    <row r="15" spans="1:17" x14ac:dyDescent="0.2">
      <c r="A15" s="12">
        <v>44210</v>
      </c>
      <c r="B15" s="13">
        <f>vaccine!V13</f>
        <v>449</v>
      </c>
      <c r="C15" s="13">
        <f>vaccine!W13</f>
        <v>1442</v>
      </c>
      <c r="D15" s="13">
        <f>vaccine!X13</f>
        <v>0</v>
      </c>
      <c r="E15" s="13">
        <f>vaccine!Y13</f>
        <v>0</v>
      </c>
      <c r="F15" s="14">
        <f t="shared" si="1"/>
        <v>1891</v>
      </c>
      <c r="G15" s="17">
        <f t="shared" si="12"/>
        <v>3153</v>
      </c>
      <c r="H15" s="17">
        <f t="shared" si="13"/>
        <v>7311</v>
      </c>
      <c r="I15" s="17">
        <f t="shared" si="14"/>
        <v>10464</v>
      </c>
      <c r="J15" s="16">
        <f t="shared" si="15"/>
        <v>408.89806582305386</v>
      </c>
      <c r="K15" s="66">
        <f t="shared" si="16"/>
        <v>952.33328024390801</v>
      </c>
      <c r="L15" s="66">
        <f t="shared" si="17"/>
        <v>533.2688381910466</v>
      </c>
    </row>
    <row r="16" spans="1:17" x14ac:dyDescent="0.2">
      <c r="A16" s="12">
        <v>44211</v>
      </c>
      <c r="B16" s="13">
        <f>vaccine!V14</f>
        <v>347</v>
      </c>
      <c r="C16" s="13">
        <f>vaccine!W14</f>
        <v>1448</v>
      </c>
      <c r="D16" s="13">
        <f>vaccine!X14</f>
        <v>0</v>
      </c>
      <c r="E16" s="13">
        <f>vaccine!Y14</f>
        <v>0</v>
      </c>
      <c r="F16" s="14">
        <f t="shared" si="1"/>
        <v>1795</v>
      </c>
      <c r="G16" s="17">
        <f t="shared" si="12"/>
        <v>3500</v>
      </c>
      <c r="H16" s="17">
        <f t="shared" si="13"/>
        <v>8759</v>
      </c>
      <c r="I16" s="17">
        <f t="shared" si="14"/>
        <v>12259</v>
      </c>
      <c r="J16" s="16">
        <f t="shared" si="15"/>
        <v>479.04065261131666</v>
      </c>
      <c r="K16" s="66">
        <f t="shared" si="16"/>
        <v>1115.6970262337604</v>
      </c>
      <c r="L16" s="66">
        <f t="shared" si="17"/>
        <v>591.95716259710207</v>
      </c>
    </row>
    <row r="17" spans="1:12" x14ac:dyDescent="0.2">
      <c r="A17" s="12">
        <v>44212</v>
      </c>
      <c r="B17" s="13">
        <f>vaccine!V15</f>
        <v>0</v>
      </c>
      <c r="C17" s="13">
        <f>vaccine!W15</f>
        <v>435</v>
      </c>
      <c r="D17" s="13">
        <f>vaccine!X15</f>
        <v>0</v>
      </c>
      <c r="E17" s="13">
        <f>vaccine!Y15</f>
        <v>0</v>
      </c>
      <c r="F17" s="14">
        <f t="shared" si="1"/>
        <v>435</v>
      </c>
      <c r="G17" s="17">
        <f t="shared" si="12"/>
        <v>3500</v>
      </c>
      <c r="H17" s="17">
        <f t="shared" si="13"/>
        <v>9194</v>
      </c>
      <c r="I17" s="17">
        <f t="shared" si="14"/>
        <v>12694</v>
      </c>
      <c r="J17" s="16">
        <f t="shared" si="15"/>
        <v>496.0389953705893</v>
      </c>
      <c r="K17" s="66">
        <f t="shared" si="16"/>
        <v>1155.2865691338081</v>
      </c>
      <c r="L17" s="66">
        <f t="shared" si="17"/>
        <v>591.95716259710207</v>
      </c>
    </row>
    <row r="18" spans="1:12" x14ac:dyDescent="0.2">
      <c r="A18" s="12">
        <v>44213</v>
      </c>
      <c r="B18" s="13">
        <f>vaccine!V16</f>
        <v>0</v>
      </c>
      <c r="C18" s="13">
        <f>vaccine!W16</f>
        <v>245</v>
      </c>
      <c r="D18" s="13">
        <f>vaccine!X16</f>
        <v>0</v>
      </c>
      <c r="E18" s="13">
        <f>vaccine!Y16</f>
        <v>0</v>
      </c>
      <c r="F18" s="14">
        <f t="shared" si="1"/>
        <v>245</v>
      </c>
      <c r="G18" s="17">
        <f t="shared" ref="G18" si="18">B18+G17</f>
        <v>3500</v>
      </c>
      <c r="H18" s="17">
        <f t="shared" ref="H18" si="19">C18+H17</f>
        <v>9439</v>
      </c>
      <c r="I18" s="17">
        <f t="shared" ref="I18" si="20">F18+I17</f>
        <v>12939</v>
      </c>
      <c r="J18" s="16">
        <f t="shared" ref="J18" si="21">(I18/$N$5)*100000</f>
        <v>505.61277462581177</v>
      </c>
      <c r="K18" s="66">
        <f t="shared" ref="K18" si="22">100000*I18/$N$6</f>
        <v>1177.5841277786626</v>
      </c>
      <c r="L18" s="66">
        <f t="shared" ref="L18" si="23">100000*G18/$N$7</f>
        <v>591.95716259710207</v>
      </c>
    </row>
    <row r="19" spans="1:12" x14ac:dyDescent="0.2">
      <c r="A19" s="12">
        <v>44214</v>
      </c>
      <c r="B19" s="13">
        <f>vaccine!V17</f>
        <v>278</v>
      </c>
      <c r="C19" s="13">
        <f>vaccine!W17</f>
        <v>875</v>
      </c>
      <c r="D19" s="13">
        <f>vaccine!X17</f>
        <v>250</v>
      </c>
      <c r="E19" s="13">
        <f>vaccine!Y17</f>
        <v>6</v>
      </c>
      <c r="F19" s="14">
        <f t="shared" ref="F19:F22" si="24">SUM(B19:E19)</f>
        <v>1409</v>
      </c>
      <c r="G19" s="17">
        <f t="shared" ref="G19:G22" si="25">B19+G18</f>
        <v>3778</v>
      </c>
      <c r="H19" s="17">
        <f t="shared" ref="H19:H22" si="26">C19+H18</f>
        <v>10314</v>
      </c>
      <c r="I19" s="17">
        <f t="shared" ref="I19:I22" si="27">F19+I18</f>
        <v>14348</v>
      </c>
      <c r="J19" s="16">
        <f t="shared" ref="J19:J22" si="28">(I19/$N$5)*100000</f>
        <v>560.67177450584643</v>
      </c>
      <c r="K19" s="66">
        <f t="shared" ref="K19:K22" si="29">100000*I19/$N$6</f>
        <v>1305.8178425974381</v>
      </c>
      <c r="L19" s="66">
        <f t="shared" ref="L19:L22" si="30">100000*G19/$N$7</f>
        <v>638.97547436910054</v>
      </c>
    </row>
    <row r="20" spans="1:12" x14ac:dyDescent="0.2">
      <c r="A20" s="12">
        <v>44215</v>
      </c>
      <c r="B20" s="13">
        <f>vaccine!V18</f>
        <v>394</v>
      </c>
      <c r="C20" s="13">
        <f>vaccine!W18</f>
        <v>1259</v>
      </c>
      <c r="D20" s="13">
        <f>vaccine!X18</f>
        <v>931</v>
      </c>
      <c r="E20" s="13">
        <f>vaccine!Y18</f>
        <v>22</v>
      </c>
      <c r="F20" s="14">
        <f t="shared" si="24"/>
        <v>2606</v>
      </c>
      <c r="G20" s="17">
        <f t="shared" si="25"/>
        <v>4172</v>
      </c>
      <c r="H20" s="17">
        <f t="shared" si="26"/>
        <v>11573</v>
      </c>
      <c r="I20" s="17">
        <f t="shared" si="27"/>
        <v>16954</v>
      </c>
      <c r="J20" s="16">
        <f t="shared" si="28"/>
        <v>662.5055244613967</v>
      </c>
      <c r="K20" s="66">
        <f t="shared" si="29"/>
        <v>1542.9910582239313</v>
      </c>
      <c r="L20" s="66">
        <f t="shared" si="30"/>
        <v>705.61293781574568</v>
      </c>
    </row>
    <row r="21" spans="1:12" x14ac:dyDescent="0.2">
      <c r="A21" s="12">
        <v>44216</v>
      </c>
      <c r="B21" s="13">
        <f>vaccine!V19</f>
        <v>300</v>
      </c>
      <c r="C21" s="13">
        <f>vaccine!W19</f>
        <v>758</v>
      </c>
      <c r="D21" s="13">
        <f>vaccine!X19</f>
        <v>1272</v>
      </c>
      <c r="E21" s="13">
        <f>vaccine!Y19</f>
        <v>69</v>
      </c>
      <c r="F21" s="14">
        <f t="shared" si="24"/>
        <v>2399</v>
      </c>
      <c r="G21" s="17">
        <f t="shared" si="25"/>
        <v>4472</v>
      </c>
      <c r="H21" s="17">
        <f t="shared" si="26"/>
        <v>12331</v>
      </c>
      <c r="I21" s="17">
        <f t="shared" si="27"/>
        <v>19353</v>
      </c>
      <c r="J21" s="16">
        <f t="shared" si="28"/>
        <v>756.25040786253464</v>
      </c>
      <c r="K21" s="66">
        <f t="shared" si="29"/>
        <v>1761.3251120566085</v>
      </c>
      <c r="L21" s="66">
        <f t="shared" si="30"/>
        <v>756.3521231812116</v>
      </c>
    </row>
    <row r="22" spans="1:12" x14ac:dyDescent="0.2">
      <c r="A22" s="12">
        <v>44217</v>
      </c>
      <c r="B22" s="13">
        <f>vaccine!V20</f>
        <v>1430</v>
      </c>
      <c r="C22" s="13">
        <f>vaccine!W20</f>
        <v>1226</v>
      </c>
      <c r="D22" s="13">
        <f>vaccine!X20</f>
        <v>1154</v>
      </c>
      <c r="E22" s="13">
        <f>vaccine!Y20</f>
        <v>60</v>
      </c>
      <c r="F22" s="14">
        <f t="shared" si="24"/>
        <v>3870</v>
      </c>
      <c r="G22" s="17">
        <f t="shared" si="25"/>
        <v>5902</v>
      </c>
      <c r="H22" s="17">
        <f t="shared" si="26"/>
        <v>13557</v>
      </c>
      <c r="I22" s="17">
        <f t="shared" si="27"/>
        <v>23223</v>
      </c>
      <c r="J22" s="16">
        <f t="shared" si="28"/>
        <v>907.47704344502881</v>
      </c>
      <c r="K22" s="66">
        <f t="shared" si="29"/>
        <v>2113.5355282018613</v>
      </c>
      <c r="L22" s="66">
        <f t="shared" si="30"/>
        <v>998.20890675659905</v>
      </c>
    </row>
    <row r="23" spans="1:12" x14ac:dyDescent="0.2">
      <c r="A23" s="12">
        <v>44218</v>
      </c>
      <c r="B23" s="13">
        <f>vaccine!V21</f>
        <v>4038</v>
      </c>
      <c r="C23" s="13">
        <f>vaccine!W21</f>
        <v>2146</v>
      </c>
      <c r="D23" s="13">
        <f>vaccine!X21</f>
        <v>1586</v>
      </c>
      <c r="E23" s="13">
        <f>vaccine!Y21</f>
        <v>71</v>
      </c>
      <c r="F23" s="14">
        <f t="shared" ref="F23:F25" si="31">SUM(B23:E23)</f>
        <v>7841</v>
      </c>
      <c r="G23" s="17">
        <f t="shared" ref="G23:G25" si="32">B23+G22</f>
        <v>9940</v>
      </c>
      <c r="H23" s="17">
        <f t="shared" ref="H23:H25" si="33">C23+H22</f>
        <v>15703</v>
      </c>
      <c r="I23" s="17">
        <f t="shared" ref="I23:I25" si="34">F23+I22</f>
        <v>31064</v>
      </c>
      <c r="J23" s="16">
        <f t="shared" ref="J23:J25" si="35">(I23/$N$5)*100000</f>
        <v>1213.8770562621698</v>
      </c>
      <c r="K23" s="66">
        <f t="shared" ref="K23:K25" si="36">100000*I23/$N$6</f>
        <v>2827.1484152806534</v>
      </c>
      <c r="L23" s="66">
        <f t="shared" ref="L23:L25" si="37">100000*G23/$N$7</f>
        <v>1681.1583417757699</v>
      </c>
    </row>
    <row r="24" spans="1:12" x14ac:dyDescent="0.2">
      <c r="A24" s="12">
        <v>44219</v>
      </c>
      <c r="B24" s="13">
        <f>vaccine!V22</f>
        <v>14</v>
      </c>
      <c r="C24" s="13">
        <f>vaccine!W22</f>
        <v>118</v>
      </c>
      <c r="D24" s="13">
        <f>vaccine!X22</f>
        <v>457</v>
      </c>
      <c r="E24" s="13">
        <f>vaccine!Y22</f>
        <v>9</v>
      </c>
      <c r="F24" s="14">
        <f t="shared" si="31"/>
        <v>598</v>
      </c>
      <c r="G24" s="17">
        <f t="shared" si="32"/>
        <v>9954</v>
      </c>
      <c r="H24" s="17">
        <f t="shared" si="33"/>
        <v>15821</v>
      </c>
      <c r="I24" s="17">
        <f t="shared" si="34"/>
        <v>31662</v>
      </c>
      <c r="J24" s="16">
        <f t="shared" si="35"/>
        <v>1237.2448929749171</v>
      </c>
      <c r="K24" s="66">
        <f t="shared" si="36"/>
        <v>2881.572660462788</v>
      </c>
      <c r="L24" s="66">
        <f t="shared" si="37"/>
        <v>1683.5261704261584</v>
      </c>
    </row>
    <row r="25" spans="1:12" x14ac:dyDescent="0.2">
      <c r="A25" s="12">
        <v>44220</v>
      </c>
      <c r="B25" s="13">
        <f>vaccine!V23</f>
        <v>0</v>
      </c>
      <c r="C25" s="13">
        <f>vaccine!W23</f>
        <v>0</v>
      </c>
      <c r="D25" s="13">
        <f>vaccine!X23</f>
        <v>46</v>
      </c>
      <c r="E25" s="13">
        <f>vaccine!Y23</f>
        <v>5</v>
      </c>
      <c r="F25" s="14">
        <f t="shared" si="31"/>
        <v>51</v>
      </c>
      <c r="G25" s="17">
        <f t="shared" si="32"/>
        <v>9954</v>
      </c>
      <c r="H25" s="17">
        <f t="shared" si="33"/>
        <v>15821</v>
      </c>
      <c r="I25" s="17">
        <f t="shared" si="34"/>
        <v>31713</v>
      </c>
      <c r="J25" s="16">
        <f t="shared" si="35"/>
        <v>1239.2378021260042</v>
      </c>
      <c r="K25" s="66">
        <f t="shared" si="36"/>
        <v>2886.2141930786556</v>
      </c>
      <c r="L25" s="66">
        <f t="shared" si="37"/>
        <v>1683.5261704261584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75915</v>
      </c>
    </row>
    <row r="2" spans="1:17" x14ac:dyDescent="0.2">
      <c r="K2" s="5"/>
      <c r="M2" s="19" t="s">
        <v>24</v>
      </c>
      <c r="N2" s="20">
        <f>SUM(B5:B93)/SUM(F5:F93)</f>
        <v>0.26453270104722387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0.48642560758743331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vaccine!AA3</f>
        <v>52</v>
      </c>
      <c r="C5" s="13">
        <f>vaccine!AB3</f>
        <v>268</v>
      </c>
      <c r="D5" s="13">
        <f>vaccine!AC3</f>
        <v>0</v>
      </c>
      <c r="E5" s="13">
        <f>vaccine!AD3</f>
        <v>0</v>
      </c>
      <c r="F5" s="14">
        <f>SUM(B5:E5)</f>
        <v>320</v>
      </c>
      <c r="G5" s="14">
        <f>B5</f>
        <v>52</v>
      </c>
      <c r="H5" s="14">
        <f>C5</f>
        <v>268</v>
      </c>
      <c r="I5" s="15">
        <f>F5</f>
        <v>320</v>
      </c>
      <c r="J5" s="16">
        <f t="shared" ref="J5:J12" si="0">(I5/$N$5)*100000</f>
        <v>5.805781724015997</v>
      </c>
      <c r="K5" s="66">
        <f>100000*I5/$N$6</f>
        <v>14.112807196120389</v>
      </c>
      <c r="L5" s="66">
        <f>100000*G5/$N$7</f>
        <v>4.5183444785830469</v>
      </c>
      <c r="M5" s="4" t="s">
        <v>76</v>
      </c>
      <c r="N5" s="67">
        <f>population!B11</f>
        <v>5511747</v>
      </c>
    </row>
    <row r="6" spans="1:17" x14ac:dyDescent="0.2">
      <c r="A6" s="12">
        <v>44201</v>
      </c>
      <c r="B6" s="13">
        <f>vaccine!AA4</f>
        <v>78</v>
      </c>
      <c r="C6" s="13">
        <f>vaccine!AB4</f>
        <v>730</v>
      </c>
      <c r="D6" s="13">
        <f>vaccine!AC4</f>
        <v>0</v>
      </c>
      <c r="E6" s="13">
        <f>vaccine!AD4</f>
        <v>0</v>
      </c>
      <c r="F6" s="14">
        <f t="shared" ref="F6:F18" si="1">SUM(B6:E6)</f>
        <v>808</v>
      </c>
      <c r="G6" s="17">
        <f t="shared" ref="G6:H12" si="2">B6+G5</f>
        <v>130</v>
      </c>
      <c r="H6" s="17">
        <f t="shared" si="2"/>
        <v>998</v>
      </c>
      <c r="I6" s="17">
        <f t="shared" ref="I6:I7" si="3">F6+I5</f>
        <v>1128</v>
      </c>
      <c r="J6" s="16">
        <f t="shared" si="0"/>
        <v>20.465380577156392</v>
      </c>
      <c r="K6" s="66">
        <f t="shared" ref="K6:K12" si="4">100000*I6/$N$6</f>
        <v>49.74764536632437</v>
      </c>
      <c r="L6" s="66">
        <f t="shared" ref="L6:L12" si="5">100000*G6/$N$7</f>
        <v>11.295861196457619</v>
      </c>
      <c r="M6" s="6" t="s">
        <v>77</v>
      </c>
      <c r="N6" s="67">
        <f>population!C11</f>
        <v>2267444</v>
      </c>
    </row>
    <row r="7" spans="1:17" x14ac:dyDescent="0.2">
      <c r="A7" s="12">
        <v>44202</v>
      </c>
      <c r="B7" s="13">
        <f>vaccine!AA5</f>
        <v>65</v>
      </c>
      <c r="C7" s="13">
        <f>vaccine!AB5</f>
        <v>1244</v>
      </c>
      <c r="D7" s="13">
        <f>vaccine!AC5</f>
        <v>0</v>
      </c>
      <c r="E7" s="13">
        <f>vaccine!AD5</f>
        <v>0</v>
      </c>
      <c r="F7" s="14">
        <f t="shared" si="1"/>
        <v>1309</v>
      </c>
      <c r="G7" s="17">
        <f t="shared" si="2"/>
        <v>195</v>
      </c>
      <c r="H7" s="17">
        <f t="shared" si="2"/>
        <v>2242</v>
      </c>
      <c r="I7" s="17">
        <f t="shared" si="3"/>
        <v>2437</v>
      </c>
      <c r="J7" s="16">
        <f t="shared" si="0"/>
        <v>44.214656441959328</v>
      </c>
      <c r="K7" s="66">
        <f t="shared" si="4"/>
        <v>107.47784730295434</v>
      </c>
      <c r="L7" s="66">
        <f t="shared" si="5"/>
        <v>16.943791794686426</v>
      </c>
      <c r="M7" s="5" t="s">
        <v>78</v>
      </c>
      <c r="N7" s="67">
        <f>population!E11</f>
        <v>1150864</v>
      </c>
    </row>
    <row r="8" spans="1:17" x14ac:dyDescent="0.2">
      <c r="A8" s="12">
        <v>44203</v>
      </c>
      <c r="B8" s="13">
        <f>vaccine!AA6</f>
        <v>750</v>
      </c>
      <c r="C8" s="13">
        <f>vaccine!AB6</f>
        <v>1705</v>
      </c>
      <c r="D8" s="13">
        <f>vaccine!AC6</f>
        <v>0</v>
      </c>
      <c r="E8" s="13">
        <f>vaccine!AD6</f>
        <v>0</v>
      </c>
      <c r="F8" s="14">
        <f t="shared" si="1"/>
        <v>2455</v>
      </c>
      <c r="G8" s="17">
        <f t="shared" si="2"/>
        <v>945</v>
      </c>
      <c r="H8" s="17">
        <f t="shared" si="2"/>
        <v>3947</v>
      </c>
      <c r="I8" s="17">
        <f t="shared" ref="I8:I11" si="6">F8+I7</f>
        <v>4892</v>
      </c>
      <c r="J8" s="16">
        <f t="shared" si="0"/>
        <v>88.755888105894556</v>
      </c>
      <c r="K8" s="66">
        <f t="shared" si="4"/>
        <v>215.74954001069045</v>
      </c>
      <c r="L8" s="66">
        <f t="shared" si="5"/>
        <v>82.112221774249605</v>
      </c>
    </row>
    <row r="9" spans="1:17" x14ac:dyDescent="0.2">
      <c r="A9" s="12">
        <v>44204</v>
      </c>
      <c r="B9" s="13">
        <f>vaccine!AA7</f>
        <v>684</v>
      </c>
      <c r="C9" s="13">
        <f>vaccine!AB7</f>
        <v>2667</v>
      </c>
      <c r="D9" s="13">
        <f>vaccine!AC7</f>
        <v>0</v>
      </c>
      <c r="E9" s="13">
        <f>vaccine!AD7</f>
        <v>0</v>
      </c>
      <c r="F9" s="14">
        <f t="shared" si="1"/>
        <v>3351</v>
      </c>
      <c r="G9" s="17">
        <f t="shared" si="2"/>
        <v>1629</v>
      </c>
      <c r="H9" s="17">
        <f t="shared" si="2"/>
        <v>6614</v>
      </c>
      <c r="I9" s="17">
        <f t="shared" si="6"/>
        <v>8243</v>
      </c>
      <c r="J9" s="16">
        <f t="shared" si="0"/>
        <v>149.55330859707459</v>
      </c>
      <c r="K9" s="66">
        <f t="shared" si="4"/>
        <v>363.53709286756367</v>
      </c>
      <c r="L9" s="66">
        <f t="shared" si="5"/>
        <v>141.54582991561122</v>
      </c>
    </row>
    <row r="10" spans="1:17" x14ac:dyDescent="0.2">
      <c r="A10" s="12">
        <v>44205</v>
      </c>
      <c r="B10" s="13">
        <f>vaccine!AA8</f>
        <v>232</v>
      </c>
      <c r="C10" s="13">
        <f>vaccine!AB8</f>
        <v>869</v>
      </c>
      <c r="D10" s="13">
        <f>vaccine!AC8</f>
        <v>0</v>
      </c>
      <c r="E10" s="13">
        <f>vaccine!AD8</f>
        <v>0</v>
      </c>
      <c r="F10" s="14">
        <f t="shared" si="1"/>
        <v>1101</v>
      </c>
      <c r="G10" s="17">
        <f t="shared" si="2"/>
        <v>1861</v>
      </c>
      <c r="H10" s="17">
        <f t="shared" si="2"/>
        <v>7483</v>
      </c>
      <c r="I10" s="17">
        <f t="shared" si="6"/>
        <v>9344</v>
      </c>
      <c r="J10" s="16">
        <f t="shared" si="0"/>
        <v>169.52882634126712</v>
      </c>
      <c r="K10" s="66">
        <f t="shared" si="4"/>
        <v>412.09397012671536</v>
      </c>
      <c r="L10" s="66">
        <f t="shared" si="5"/>
        <v>161.70459758928945</v>
      </c>
    </row>
    <row r="11" spans="1:17" x14ac:dyDescent="0.2">
      <c r="A11" s="12">
        <v>44206</v>
      </c>
      <c r="B11" s="13">
        <f>vaccine!AA9</f>
        <v>0</v>
      </c>
      <c r="C11" s="13">
        <f>vaccine!AB9</f>
        <v>307</v>
      </c>
      <c r="D11" s="13">
        <f>vaccine!AC9</f>
        <v>0</v>
      </c>
      <c r="E11" s="13">
        <f>vaccine!AD9</f>
        <v>0</v>
      </c>
      <c r="F11" s="14">
        <f t="shared" si="1"/>
        <v>307</v>
      </c>
      <c r="G11" s="17">
        <f t="shared" si="2"/>
        <v>1861</v>
      </c>
      <c r="H11" s="17">
        <f t="shared" si="2"/>
        <v>7790</v>
      </c>
      <c r="I11" s="17">
        <f t="shared" si="6"/>
        <v>9651</v>
      </c>
      <c r="J11" s="16">
        <f t="shared" si="0"/>
        <v>175.09874818274494</v>
      </c>
      <c r="K11" s="66">
        <f t="shared" si="4"/>
        <v>425.63344453049336</v>
      </c>
      <c r="L11" s="66">
        <f t="shared" si="5"/>
        <v>161.70459758928945</v>
      </c>
    </row>
    <row r="12" spans="1:17" x14ac:dyDescent="0.2">
      <c r="A12" s="12">
        <v>44207</v>
      </c>
      <c r="B12" s="13">
        <f>vaccine!AA10</f>
        <v>303</v>
      </c>
      <c r="C12" s="13">
        <f>vaccine!AB10</f>
        <v>2623</v>
      </c>
      <c r="D12" s="13">
        <f>vaccine!AC10</f>
        <v>0</v>
      </c>
      <c r="E12" s="13">
        <f>vaccine!AD10</f>
        <v>0</v>
      </c>
      <c r="F12" s="14">
        <f t="shared" si="1"/>
        <v>2926</v>
      </c>
      <c r="G12" s="17">
        <f t="shared" si="2"/>
        <v>2164</v>
      </c>
      <c r="H12" s="17">
        <f t="shared" si="2"/>
        <v>10413</v>
      </c>
      <c r="I12" s="17">
        <f>F12+I11</f>
        <v>12577</v>
      </c>
      <c r="J12" s="16">
        <f t="shared" si="0"/>
        <v>228.18536482171621</v>
      </c>
      <c r="K12" s="66">
        <f t="shared" si="4"/>
        <v>554.67742533001922</v>
      </c>
      <c r="L12" s="66">
        <f t="shared" si="5"/>
        <v>188.03264330103298</v>
      </c>
    </row>
    <row r="13" spans="1:17" x14ac:dyDescent="0.2">
      <c r="A13" s="12">
        <v>44208</v>
      </c>
      <c r="B13" s="13">
        <f>vaccine!AA11</f>
        <v>1284</v>
      </c>
      <c r="C13" s="13">
        <f>vaccine!AB11</f>
        <v>3613</v>
      </c>
      <c r="D13" s="13">
        <f>vaccine!AC11</f>
        <v>0</v>
      </c>
      <c r="E13" s="13">
        <f>vaccine!AD11</f>
        <v>0</v>
      </c>
      <c r="F13" s="14">
        <f t="shared" si="1"/>
        <v>4897</v>
      </c>
      <c r="G13" s="17">
        <f t="shared" ref="G13" si="7">B13+G12</f>
        <v>3448</v>
      </c>
      <c r="H13" s="17">
        <f>C13+H12</f>
        <v>14026</v>
      </c>
      <c r="I13" s="17">
        <f t="shared" ref="I13" si="8">F13+I12</f>
        <v>17474</v>
      </c>
      <c r="J13" s="16">
        <f t="shared" ref="J13" si="9">(I13/$N$5)*100000</f>
        <v>317.03196826704851</v>
      </c>
      <c r="K13" s="66">
        <f t="shared" ref="K13" si="10">100000*I13/$N$6</f>
        <v>770.64747795314906</v>
      </c>
      <c r="L13" s="66">
        <f t="shared" ref="L13" si="11">100000*G13/$N$7</f>
        <v>299.60099542604513</v>
      </c>
    </row>
    <row r="14" spans="1:17" x14ac:dyDescent="0.2">
      <c r="A14" s="12">
        <v>44209</v>
      </c>
      <c r="B14" s="13">
        <f>vaccine!AA12</f>
        <v>2362</v>
      </c>
      <c r="C14" s="13">
        <f>vaccine!AB12</f>
        <v>4094</v>
      </c>
      <c r="D14" s="13">
        <f>vaccine!AC12</f>
        <v>0</v>
      </c>
      <c r="E14" s="13">
        <f>vaccine!AD12</f>
        <v>0</v>
      </c>
      <c r="F14" s="14">
        <f t="shared" si="1"/>
        <v>6456</v>
      </c>
      <c r="G14" s="17">
        <f t="shared" ref="G14:G17" si="12">B14+G13</f>
        <v>5810</v>
      </c>
      <c r="H14" s="17">
        <f t="shared" ref="H14:H17" si="13">C14+H13</f>
        <v>18120</v>
      </c>
      <c r="I14" s="17">
        <f t="shared" ref="I14:I17" si="14">F14+I13</f>
        <v>23930</v>
      </c>
      <c r="J14" s="16">
        <f t="shared" ref="J14:J17" si="15">(I14/$N$5)*100000</f>
        <v>434.16361454907127</v>
      </c>
      <c r="K14" s="66">
        <f t="shared" ref="K14:K17" si="16">100000*I14/$N$6</f>
        <v>1055.3733631348778</v>
      </c>
      <c r="L14" s="66">
        <f t="shared" ref="L14:L17" si="17">100000*G14/$N$7</f>
        <v>504.83810424168274</v>
      </c>
    </row>
    <row r="15" spans="1:17" x14ac:dyDescent="0.2">
      <c r="A15" s="12">
        <v>44210</v>
      </c>
      <c r="B15" s="13">
        <f>vaccine!AA13</f>
        <v>3608</v>
      </c>
      <c r="C15" s="13">
        <f>vaccine!AB13</f>
        <v>3711</v>
      </c>
      <c r="D15" s="13">
        <f>vaccine!AC13</f>
        <v>0</v>
      </c>
      <c r="E15" s="13">
        <f>vaccine!AD13</f>
        <v>0</v>
      </c>
      <c r="F15" s="14">
        <f t="shared" si="1"/>
        <v>7319</v>
      </c>
      <c r="G15" s="17">
        <f t="shared" si="12"/>
        <v>9418</v>
      </c>
      <c r="H15" s="17">
        <f t="shared" si="13"/>
        <v>21831</v>
      </c>
      <c r="I15" s="17">
        <f t="shared" si="14"/>
        <v>31249</v>
      </c>
      <c r="J15" s="16">
        <f t="shared" si="15"/>
        <v>566.95272841804967</v>
      </c>
      <c r="K15" s="66">
        <f t="shared" si="16"/>
        <v>1378.1597252236438</v>
      </c>
      <c r="L15" s="66">
        <f t="shared" si="17"/>
        <v>818.34169806336809</v>
      </c>
    </row>
    <row r="16" spans="1:17" x14ac:dyDescent="0.2">
      <c r="A16" s="12">
        <v>44211</v>
      </c>
      <c r="B16" s="13">
        <f>vaccine!AA14</f>
        <v>2340</v>
      </c>
      <c r="C16" s="13">
        <f>vaccine!AB14</f>
        <v>4276</v>
      </c>
      <c r="D16" s="13">
        <f>vaccine!AC14</f>
        <v>0</v>
      </c>
      <c r="E16" s="13">
        <f>vaccine!AD14</f>
        <v>0</v>
      </c>
      <c r="F16" s="14">
        <f t="shared" si="1"/>
        <v>6616</v>
      </c>
      <c r="G16" s="17">
        <f t="shared" si="12"/>
        <v>11758</v>
      </c>
      <c r="H16" s="17">
        <f t="shared" si="13"/>
        <v>26107</v>
      </c>
      <c r="I16" s="17">
        <f t="shared" si="14"/>
        <v>37865</v>
      </c>
      <c r="J16" s="16">
        <f t="shared" si="15"/>
        <v>686.98726556208044</v>
      </c>
      <c r="K16" s="66">
        <f t="shared" si="16"/>
        <v>1669.9420140034329</v>
      </c>
      <c r="L16" s="66">
        <f t="shared" si="17"/>
        <v>1021.6671995996052</v>
      </c>
    </row>
    <row r="17" spans="1:12" x14ac:dyDescent="0.2">
      <c r="A17" s="12">
        <v>44212</v>
      </c>
      <c r="B17" s="13">
        <f>vaccine!AA15</f>
        <v>317</v>
      </c>
      <c r="C17" s="13">
        <f>vaccine!AB15</f>
        <v>451</v>
      </c>
      <c r="D17" s="13">
        <f>vaccine!AC15</f>
        <v>0</v>
      </c>
      <c r="E17" s="13">
        <f>vaccine!AD15</f>
        <v>0</v>
      </c>
      <c r="F17" s="14">
        <f t="shared" si="1"/>
        <v>768</v>
      </c>
      <c r="G17" s="17">
        <f t="shared" si="12"/>
        <v>12075</v>
      </c>
      <c r="H17" s="17">
        <f t="shared" si="13"/>
        <v>26558</v>
      </c>
      <c r="I17" s="17">
        <f t="shared" si="14"/>
        <v>38633</v>
      </c>
      <c r="J17" s="16">
        <f t="shared" si="15"/>
        <v>700.92114169971876</v>
      </c>
      <c r="K17" s="66">
        <f t="shared" si="16"/>
        <v>1703.8127512741219</v>
      </c>
      <c r="L17" s="66">
        <f t="shared" si="17"/>
        <v>1049.2117226709672</v>
      </c>
    </row>
    <row r="18" spans="1:12" x14ac:dyDescent="0.2">
      <c r="A18" s="12">
        <v>44213</v>
      </c>
      <c r="B18" s="13">
        <f>vaccine!AA16</f>
        <v>249</v>
      </c>
      <c r="C18" s="13">
        <f>vaccine!AB16</f>
        <v>249</v>
      </c>
      <c r="D18" s="13">
        <f>vaccine!AC16</f>
        <v>0</v>
      </c>
      <c r="E18" s="13">
        <f>vaccine!AD16</f>
        <v>0</v>
      </c>
      <c r="F18" s="14">
        <f t="shared" si="1"/>
        <v>498</v>
      </c>
      <c r="G18" s="17">
        <f t="shared" ref="G18" si="18">B18+G17</f>
        <v>12324</v>
      </c>
      <c r="H18" s="17">
        <f t="shared" ref="H18" si="19">C18+H17</f>
        <v>26807</v>
      </c>
      <c r="I18" s="17">
        <f t="shared" ref="I18" si="20">F18+I17</f>
        <v>39131</v>
      </c>
      <c r="J18" s="16">
        <f t="shared" ref="J18" si="21">(I18/$N$5)*100000</f>
        <v>709.95638950771865</v>
      </c>
      <c r="K18" s="66">
        <f t="shared" ref="K18" si="22">100000*I18/$N$6</f>
        <v>1725.7758074730843</v>
      </c>
      <c r="L18" s="66">
        <f t="shared" ref="L18" si="23">100000*G18/$N$7</f>
        <v>1070.8476414241823</v>
      </c>
    </row>
    <row r="19" spans="1:12" x14ac:dyDescent="0.2">
      <c r="A19" s="12">
        <v>44214</v>
      </c>
      <c r="B19" s="13">
        <f>vaccine!AA17</f>
        <v>1520</v>
      </c>
      <c r="C19" s="13">
        <f>vaccine!AB17</f>
        <v>1523</v>
      </c>
      <c r="D19" s="13">
        <f>vaccine!AC17</f>
        <v>1519</v>
      </c>
      <c r="E19" s="13">
        <f>vaccine!AD17</f>
        <v>328</v>
      </c>
      <c r="F19" s="14">
        <f t="shared" ref="F19:F22" si="24">SUM(B19:E19)</f>
        <v>4890</v>
      </c>
      <c r="G19" s="17">
        <f t="shared" ref="G19:G22" si="25">B19+G18</f>
        <v>13844</v>
      </c>
      <c r="H19" s="17">
        <f t="shared" ref="H19:H22" si="26">C19+H18</f>
        <v>28330</v>
      </c>
      <c r="I19" s="17">
        <f t="shared" ref="I19:I22" si="27">F19+I18</f>
        <v>44021</v>
      </c>
      <c r="J19" s="16">
        <f t="shared" ref="J19:J22" si="28">(I19/$N$5)*100000</f>
        <v>798.67599147783812</v>
      </c>
      <c r="K19" s="66">
        <f t="shared" ref="K19:K22" si="29">100000*I19/$N$6</f>
        <v>1941.4371424387989</v>
      </c>
      <c r="L19" s="66">
        <f t="shared" ref="L19:L22" si="30">100000*G19/$N$7</f>
        <v>1202.9223261827635</v>
      </c>
    </row>
    <row r="20" spans="1:12" x14ac:dyDescent="0.2">
      <c r="A20" s="12">
        <v>44215</v>
      </c>
      <c r="B20" s="13">
        <f>vaccine!AA18</f>
        <v>1192</v>
      </c>
      <c r="C20" s="13">
        <f>vaccine!AB18</f>
        <v>2092</v>
      </c>
      <c r="D20" s="13">
        <f>vaccine!AC18</f>
        <v>2391</v>
      </c>
      <c r="E20" s="13">
        <f>vaccine!AD18</f>
        <v>192</v>
      </c>
      <c r="F20" s="14">
        <f t="shared" si="24"/>
        <v>5867</v>
      </c>
      <c r="G20" s="17">
        <f t="shared" si="25"/>
        <v>15036</v>
      </c>
      <c r="H20" s="17">
        <f t="shared" si="26"/>
        <v>30422</v>
      </c>
      <c r="I20" s="17">
        <f t="shared" si="27"/>
        <v>49888</v>
      </c>
      <c r="J20" s="16">
        <f t="shared" si="28"/>
        <v>905.12137077409398</v>
      </c>
      <c r="K20" s="66">
        <f t="shared" si="29"/>
        <v>2200.1866418751688</v>
      </c>
      <c r="L20" s="66">
        <f t="shared" si="30"/>
        <v>1306.4966842302827</v>
      </c>
    </row>
    <row r="21" spans="1:12" x14ac:dyDescent="0.2">
      <c r="A21" s="12">
        <v>44216</v>
      </c>
      <c r="B21" s="13">
        <f>vaccine!AA19</f>
        <v>1619</v>
      </c>
      <c r="C21" s="13">
        <f>vaccine!AB19</f>
        <v>1618</v>
      </c>
      <c r="D21" s="13">
        <f>vaccine!AC19</f>
        <v>3017</v>
      </c>
      <c r="E21" s="13">
        <f>vaccine!AD19</f>
        <v>645</v>
      </c>
      <c r="F21" s="14">
        <f t="shared" si="24"/>
        <v>6899</v>
      </c>
      <c r="G21" s="17">
        <f t="shared" si="25"/>
        <v>16655</v>
      </c>
      <c r="H21" s="17">
        <f t="shared" si="26"/>
        <v>32040</v>
      </c>
      <c r="I21" s="17">
        <f t="shared" si="27"/>
        <v>56787</v>
      </c>
      <c r="J21" s="16">
        <f t="shared" si="28"/>
        <v>1030.2903961303014</v>
      </c>
      <c r="K21" s="66">
        <f t="shared" si="29"/>
        <v>2504.4499445190268</v>
      </c>
      <c r="L21" s="66">
        <f t="shared" si="30"/>
        <v>1447.1736017461665</v>
      </c>
    </row>
    <row r="22" spans="1:12" x14ac:dyDescent="0.2">
      <c r="A22" s="12">
        <v>44217</v>
      </c>
      <c r="B22" s="13">
        <f>vaccine!AA20</f>
        <v>1713</v>
      </c>
      <c r="C22" s="13">
        <f>vaccine!AB20</f>
        <v>2725</v>
      </c>
      <c r="D22" s="13">
        <f>vaccine!AC20</f>
        <v>4075</v>
      </c>
      <c r="E22" s="13">
        <f>vaccine!AD20</f>
        <v>888</v>
      </c>
      <c r="F22" s="14">
        <f t="shared" si="24"/>
        <v>9401</v>
      </c>
      <c r="G22" s="17">
        <f t="shared" si="25"/>
        <v>18368</v>
      </c>
      <c r="H22" s="17">
        <f t="shared" si="26"/>
        <v>34765</v>
      </c>
      <c r="I22" s="17">
        <f t="shared" si="27"/>
        <v>66188</v>
      </c>
      <c r="J22" s="16">
        <f t="shared" si="28"/>
        <v>1200.8533773411589</v>
      </c>
      <c r="K22" s="66">
        <f t="shared" si="29"/>
        <v>2919.0577584275511</v>
      </c>
      <c r="L22" s="66">
        <f t="shared" si="30"/>
        <v>1596.0182958194887</v>
      </c>
    </row>
    <row r="23" spans="1:12" x14ac:dyDescent="0.2">
      <c r="A23" s="12">
        <v>44218</v>
      </c>
      <c r="B23" s="13">
        <f>vaccine!AA21</f>
        <v>1154</v>
      </c>
      <c r="C23" s="13">
        <f>vaccine!AB21</f>
        <v>1891</v>
      </c>
      <c r="D23" s="13">
        <f>vaccine!AC21</f>
        <v>3932</v>
      </c>
      <c r="E23" s="13">
        <f>vaccine!AD21</f>
        <v>791</v>
      </c>
      <c r="F23" s="14">
        <f t="shared" ref="F23:F25" si="31">SUM(B23:E23)</f>
        <v>7768</v>
      </c>
      <c r="G23" s="17">
        <f t="shared" ref="G23:G25" si="32">B23+G22</f>
        <v>19522</v>
      </c>
      <c r="H23" s="17">
        <f t="shared" ref="H23:H25" si="33">C23+H22</f>
        <v>36656</v>
      </c>
      <c r="I23" s="17">
        <f t="shared" ref="I23:I25" si="34">F23+I22</f>
        <v>73956</v>
      </c>
      <c r="J23" s="16">
        <f t="shared" ref="J23:J25" si="35">(I23/$N$5)*100000</f>
        <v>1341.7887286916471</v>
      </c>
      <c r="K23" s="66">
        <f t="shared" ref="K23:K25" si="36">100000*I23/$N$6</f>
        <v>3261.6461531133737</v>
      </c>
      <c r="L23" s="66">
        <f t="shared" ref="L23:L25" si="37">100000*G23/$N$7</f>
        <v>1696.2907867480433</v>
      </c>
    </row>
    <row r="24" spans="1:12" x14ac:dyDescent="0.2">
      <c r="A24" s="12">
        <v>44219</v>
      </c>
      <c r="B24" s="13">
        <f>vaccine!AA22</f>
        <v>0</v>
      </c>
      <c r="C24" s="13">
        <f>vaccine!AB22</f>
        <v>125</v>
      </c>
      <c r="D24" s="13">
        <f>vaccine!AC22</f>
        <v>727</v>
      </c>
      <c r="E24" s="13">
        <f>vaccine!AD22</f>
        <v>10</v>
      </c>
      <c r="F24" s="14">
        <f t="shared" si="31"/>
        <v>862</v>
      </c>
      <c r="G24" s="17">
        <f t="shared" si="32"/>
        <v>19522</v>
      </c>
      <c r="H24" s="17">
        <f t="shared" si="33"/>
        <v>36781</v>
      </c>
      <c r="I24" s="17">
        <f t="shared" si="34"/>
        <v>74818</v>
      </c>
      <c r="J24" s="16">
        <f t="shared" si="35"/>
        <v>1357.4280532107152</v>
      </c>
      <c r="K24" s="66">
        <f t="shared" si="36"/>
        <v>3299.6625274979228</v>
      </c>
      <c r="L24" s="66">
        <f t="shared" si="37"/>
        <v>1696.2907867480433</v>
      </c>
    </row>
    <row r="25" spans="1:12" x14ac:dyDescent="0.2">
      <c r="A25" s="12">
        <v>44220</v>
      </c>
      <c r="B25" s="13">
        <f>vaccine!AA23</f>
        <v>560</v>
      </c>
      <c r="C25" s="13">
        <f>vaccine!AB23</f>
        <v>146</v>
      </c>
      <c r="D25" s="13">
        <f>vaccine!AC23</f>
        <v>377</v>
      </c>
      <c r="E25" s="13">
        <f>vaccine!AD23</f>
        <v>14</v>
      </c>
      <c r="F25" s="14">
        <f t="shared" si="31"/>
        <v>1097</v>
      </c>
      <c r="G25" s="17">
        <f t="shared" si="32"/>
        <v>20082</v>
      </c>
      <c r="H25" s="17">
        <f t="shared" si="33"/>
        <v>36927</v>
      </c>
      <c r="I25" s="17">
        <f t="shared" si="34"/>
        <v>75915</v>
      </c>
      <c r="J25" s="16">
        <f t="shared" si="35"/>
        <v>1377.3309986833576</v>
      </c>
      <c r="K25" s="66">
        <f t="shared" si="36"/>
        <v>3348.0429946671229</v>
      </c>
      <c r="L25" s="66">
        <f t="shared" si="37"/>
        <v>1744.9498811327837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78234</v>
      </c>
    </row>
    <row r="2" spans="1:17" x14ac:dyDescent="0.2">
      <c r="K2" s="5"/>
      <c r="M2" s="19" t="s">
        <v>24</v>
      </c>
      <c r="N2" s="20">
        <f>SUM(B5:B93)/SUM(F5:F93)</f>
        <v>0.1579492292353708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0.48138916583582586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vaccine!AF3</f>
        <v>48</v>
      </c>
      <c r="C5" s="13">
        <f>vaccine!AG3</f>
        <v>43</v>
      </c>
      <c r="D5" s="13">
        <f>vaccine!AH3</f>
        <v>0</v>
      </c>
      <c r="E5" s="13">
        <f>vaccine!AI3</f>
        <v>0</v>
      </c>
      <c r="F5" s="14">
        <f>SUM(B5:E5)</f>
        <v>91</v>
      </c>
      <c r="G5" s="14">
        <f>B5</f>
        <v>48</v>
      </c>
      <c r="H5" s="14">
        <f>C5</f>
        <v>43</v>
      </c>
      <c r="I5" s="15">
        <f>F5</f>
        <v>91</v>
      </c>
      <c r="J5" s="16">
        <f t="shared" ref="J5:J12" si="0">(I5/$N$5)*100000</f>
        <v>1.5261639851462316</v>
      </c>
      <c r="K5" s="66">
        <f>100000*I5/$N$6</f>
        <v>4.0724083148732406</v>
      </c>
      <c r="L5" s="66">
        <f>100000*G5/$N$7</f>
        <v>4.3250763421027258</v>
      </c>
      <c r="M5" s="4" t="s">
        <v>76</v>
      </c>
      <c r="N5" s="67">
        <f>population!B12</f>
        <v>5962662</v>
      </c>
    </row>
    <row r="6" spans="1:17" x14ac:dyDescent="0.2">
      <c r="A6" s="12">
        <v>44201</v>
      </c>
      <c r="B6" s="13">
        <f>vaccine!AF4</f>
        <v>55</v>
      </c>
      <c r="C6" s="13">
        <f>vaccine!AG4</f>
        <v>212</v>
      </c>
      <c r="D6" s="13">
        <f>vaccine!AH4</f>
        <v>0</v>
      </c>
      <c r="E6" s="13">
        <f>vaccine!AI4</f>
        <v>0</v>
      </c>
      <c r="F6" s="14">
        <f t="shared" ref="F6:F18" si="1">SUM(B6:E6)</f>
        <v>267</v>
      </c>
      <c r="G6" s="17">
        <f t="shared" ref="G6:H12" si="2">B6+G5</f>
        <v>103</v>
      </c>
      <c r="H6" s="17">
        <f t="shared" si="2"/>
        <v>255</v>
      </c>
      <c r="I6" s="17">
        <f t="shared" ref="I6:I7" si="3">F6+I5</f>
        <v>358</v>
      </c>
      <c r="J6" s="16">
        <f t="shared" si="0"/>
        <v>6.0040297437620982</v>
      </c>
      <c r="K6" s="66">
        <f t="shared" ref="K6:K12" si="4">100000*I6/$N$6</f>
        <v>16.021122821149671</v>
      </c>
      <c r="L6" s="66">
        <f t="shared" ref="L6:L12" si="5">100000*G6/$N$7</f>
        <v>9.2808929840954324</v>
      </c>
      <c r="M6" s="6" t="s">
        <v>77</v>
      </c>
      <c r="N6" s="67">
        <f>population!C12</f>
        <v>2234550</v>
      </c>
    </row>
    <row r="7" spans="1:17" x14ac:dyDescent="0.2">
      <c r="A7" s="12">
        <v>44202</v>
      </c>
      <c r="B7" s="13">
        <f>vaccine!AF5</f>
        <v>316</v>
      </c>
      <c r="C7" s="13">
        <f>vaccine!AG5</f>
        <v>547</v>
      </c>
      <c r="D7" s="13">
        <f>vaccine!AH5</f>
        <v>0</v>
      </c>
      <c r="E7" s="13">
        <f>vaccine!AI5</f>
        <v>0</v>
      </c>
      <c r="F7" s="14">
        <f t="shared" si="1"/>
        <v>863</v>
      </c>
      <c r="G7" s="17">
        <f t="shared" si="2"/>
        <v>419</v>
      </c>
      <c r="H7" s="17">
        <f t="shared" si="2"/>
        <v>802</v>
      </c>
      <c r="I7" s="17">
        <f t="shared" si="3"/>
        <v>1221</v>
      </c>
      <c r="J7" s="16">
        <f t="shared" si="0"/>
        <v>20.477431053445592</v>
      </c>
      <c r="K7" s="66">
        <f t="shared" si="4"/>
        <v>54.641874202859633</v>
      </c>
      <c r="L7" s="66">
        <f t="shared" si="5"/>
        <v>37.754312236271716</v>
      </c>
      <c r="M7" s="5" t="s">
        <v>78</v>
      </c>
      <c r="N7" s="67">
        <f>population!E12</f>
        <v>1109807</v>
      </c>
    </row>
    <row r="8" spans="1:17" x14ac:dyDescent="0.2">
      <c r="A8" s="12">
        <v>44203</v>
      </c>
      <c r="B8" s="13">
        <f>vaccine!AF6</f>
        <v>1092</v>
      </c>
      <c r="C8" s="13">
        <f>vaccine!AG6</f>
        <v>392</v>
      </c>
      <c r="D8" s="13">
        <f>vaccine!AH6</f>
        <v>0</v>
      </c>
      <c r="E8" s="13">
        <f>vaccine!AI6</f>
        <v>0</v>
      </c>
      <c r="F8" s="14">
        <f t="shared" si="1"/>
        <v>1484</v>
      </c>
      <c r="G8" s="17">
        <f t="shared" si="2"/>
        <v>1511</v>
      </c>
      <c r="H8" s="17">
        <f t="shared" si="2"/>
        <v>1194</v>
      </c>
      <c r="I8" s="17">
        <f t="shared" ref="I8:I11" si="6">F8+I7</f>
        <v>2705</v>
      </c>
      <c r="J8" s="16">
        <f t="shared" si="0"/>
        <v>45.36564373429183</v>
      </c>
      <c r="K8" s="66">
        <f t="shared" si="4"/>
        <v>121.05345595310018</v>
      </c>
      <c r="L8" s="66">
        <f t="shared" si="5"/>
        <v>136.14979901910874</v>
      </c>
    </row>
    <row r="9" spans="1:17" x14ac:dyDescent="0.2">
      <c r="A9" s="12">
        <v>44204</v>
      </c>
      <c r="B9" s="13">
        <f>vaccine!AF7</f>
        <v>1054</v>
      </c>
      <c r="C9" s="13">
        <f>vaccine!AG7</f>
        <v>2451</v>
      </c>
      <c r="D9" s="13">
        <f>vaccine!AH7</f>
        <v>0</v>
      </c>
      <c r="E9" s="13">
        <f>vaccine!AI7</f>
        <v>0</v>
      </c>
      <c r="F9" s="14">
        <f t="shared" si="1"/>
        <v>3505</v>
      </c>
      <c r="G9" s="17">
        <f t="shared" si="2"/>
        <v>2565</v>
      </c>
      <c r="H9" s="17">
        <f t="shared" si="2"/>
        <v>3645</v>
      </c>
      <c r="I9" s="17">
        <f t="shared" si="6"/>
        <v>6210</v>
      </c>
      <c r="J9" s="16">
        <f t="shared" si="0"/>
        <v>104.14811371162746</v>
      </c>
      <c r="K9" s="66">
        <f t="shared" si="4"/>
        <v>277.90830368530578</v>
      </c>
      <c r="L9" s="66">
        <f t="shared" si="5"/>
        <v>231.12126703111443</v>
      </c>
    </row>
    <row r="10" spans="1:17" x14ac:dyDescent="0.2">
      <c r="A10" s="12">
        <v>44205</v>
      </c>
      <c r="B10" s="13">
        <f>vaccine!AF8</f>
        <v>29</v>
      </c>
      <c r="C10" s="13">
        <f>vaccine!AG8</f>
        <v>1117</v>
      </c>
      <c r="D10" s="13">
        <f>vaccine!AH8</f>
        <v>0</v>
      </c>
      <c r="E10" s="13">
        <f>vaccine!AI8</f>
        <v>0</v>
      </c>
      <c r="F10" s="14">
        <f t="shared" si="1"/>
        <v>1146</v>
      </c>
      <c r="G10" s="17">
        <f t="shared" si="2"/>
        <v>2594</v>
      </c>
      <c r="H10" s="17">
        <f t="shared" si="2"/>
        <v>4762</v>
      </c>
      <c r="I10" s="17">
        <f t="shared" si="6"/>
        <v>7356</v>
      </c>
      <c r="J10" s="16">
        <f t="shared" si="0"/>
        <v>123.36771730478769</v>
      </c>
      <c r="K10" s="66">
        <f t="shared" si="4"/>
        <v>329.19379740887427</v>
      </c>
      <c r="L10" s="66">
        <f t="shared" si="5"/>
        <v>233.73433398780148</v>
      </c>
    </row>
    <row r="11" spans="1:17" x14ac:dyDescent="0.2">
      <c r="A11" s="12">
        <v>44206</v>
      </c>
      <c r="B11" s="13">
        <f>vaccine!AF9</f>
        <v>0</v>
      </c>
      <c r="C11" s="13">
        <f>vaccine!AG9</f>
        <v>685</v>
      </c>
      <c r="D11" s="13">
        <f>vaccine!AH9</f>
        <v>0</v>
      </c>
      <c r="E11" s="13">
        <f>vaccine!AI9</f>
        <v>0</v>
      </c>
      <c r="F11" s="14">
        <f t="shared" si="1"/>
        <v>685</v>
      </c>
      <c r="G11" s="17">
        <f t="shared" si="2"/>
        <v>2594</v>
      </c>
      <c r="H11" s="17">
        <f t="shared" si="2"/>
        <v>5447</v>
      </c>
      <c r="I11" s="17">
        <f t="shared" si="6"/>
        <v>8041</v>
      </c>
      <c r="J11" s="16">
        <f t="shared" si="0"/>
        <v>134.85587477539394</v>
      </c>
      <c r="K11" s="66">
        <f t="shared" si="4"/>
        <v>359.8487391197333</v>
      </c>
      <c r="L11" s="66">
        <f t="shared" si="5"/>
        <v>233.73433398780148</v>
      </c>
    </row>
    <row r="12" spans="1:17" x14ac:dyDescent="0.2">
      <c r="A12" s="12">
        <v>44207</v>
      </c>
      <c r="B12" s="13">
        <f>vaccine!AF10</f>
        <v>345</v>
      </c>
      <c r="C12" s="13">
        <f>vaccine!AG10</f>
        <v>2216</v>
      </c>
      <c r="D12" s="13">
        <f>vaccine!AH10</f>
        <v>0</v>
      </c>
      <c r="E12" s="13">
        <f>vaccine!AI10</f>
        <v>0</v>
      </c>
      <c r="F12" s="14">
        <f t="shared" si="1"/>
        <v>2561</v>
      </c>
      <c r="G12" s="17">
        <f t="shared" si="2"/>
        <v>2939</v>
      </c>
      <c r="H12" s="17">
        <f t="shared" si="2"/>
        <v>7663</v>
      </c>
      <c r="I12" s="17">
        <f>F12+I11</f>
        <v>10602</v>
      </c>
      <c r="J12" s="16">
        <f t="shared" si="0"/>
        <v>177.80648978593788</v>
      </c>
      <c r="K12" s="66">
        <f t="shared" si="4"/>
        <v>474.45794455259448</v>
      </c>
      <c r="L12" s="66">
        <f t="shared" si="5"/>
        <v>264.82082019666484</v>
      </c>
    </row>
    <row r="13" spans="1:17" x14ac:dyDescent="0.2">
      <c r="A13" s="12">
        <v>44208</v>
      </c>
      <c r="B13" s="13">
        <f>vaccine!AF11</f>
        <v>1062</v>
      </c>
      <c r="C13" s="13">
        <f>vaccine!AG11</f>
        <v>3814</v>
      </c>
      <c r="D13" s="13">
        <f>vaccine!AH11</f>
        <v>0</v>
      </c>
      <c r="E13" s="13">
        <f>vaccine!AI11</f>
        <v>0</v>
      </c>
      <c r="F13" s="14">
        <f t="shared" si="1"/>
        <v>4876</v>
      </c>
      <c r="G13" s="17">
        <f t="shared" ref="G13" si="7">B13+G12</f>
        <v>4001</v>
      </c>
      <c r="H13" s="17">
        <f>C13+H12</f>
        <v>11477</v>
      </c>
      <c r="I13" s="17">
        <f t="shared" ref="I13" si="8">F13+I12</f>
        <v>15478</v>
      </c>
      <c r="J13" s="16">
        <f t="shared" ref="J13" si="9">(I13/$N$5)*100000</f>
        <v>259.58204573728983</v>
      </c>
      <c r="K13" s="66">
        <f t="shared" ref="K13" si="10">100000*I13/$N$6</f>
        <v>692.66742744624196</v>
      </c>
      <c r="L13" s="66">
        <f t="shared" ref="L13" si="11">100000*G13/$N$7</f>
        <v>360.51313426568765</v>
      </c>
    </row>
    <row r="14" spans="1:17" x14ac:dyDescent="0.2">
      <c r="A14" s="12">
        <v>44209</v>
      </c>
      <c r="B14" s="13">
        <f>vaccine!AF12</f>
        <v>656</v>
      </c>
      <c r="C14" s="13">
        <f>vaccine!AG12</f>
        <v>4181</v>
      </c>
      <c r="D14" s="13">
        <f>vaccine!AH12</f>
        <v>0</v>
      </c>
      <c r="E14" s="13">
        <f>vaccine!AI12</f>
        <v>0</v>
      </c>
      <c r="F14" s="14">
        <f t="shared" si="1"/>
        <v>4837</v>
      </c>
      <c r="G14" s="17">
        <f t="shared" ref="G14:G17" si="12">B14+G13</f>
        <v>4657</v>
      </c>
      <c r="H14" s="17">
        <f t="shared" ref="H14:H17" si="13">C14+H13</f>
        <v>15658</v>
      </c>
      <c r="I14" s="17">
        <f t="shared" ref="I14:I17" si="14">F14+I13</f>
        <v>20315</v>
      </c>
      <c r="J14" s="16">
        <f t="shared" ref="J14:J17" si="15">(I14/$N$5)*100000</f>
        <v>340.70353140929336</v>
      </c>
      <c r="K14" s="66">
        <f t="shared" ref="K14:K17" si="16">100000*I14/$N$6</f>
        <v>909.13159249065802</v>
      </c>
      <c r="L14" s="66">
        <f t="shared" ref="L14:L17" si="17">100000*G14/$N$7</f>
        <v>419.62251094109155</v>
      </c>
    </row>
    <row r="15" spans="1:17" x14ac:dyDescent="0.2">
      <c r="A15" s="12">
        <v>44210</v>
      </c>
      <c r="B15" s="13">
        <f>vaccine!AF13</f>
        <v>765</v>
      </c>
      <c r="C15" s="13">
        <f>vaccine!AG13</f>
        <v>4220</v>
      </c>
      <c r="D15" s="13">
        <f>vaccine!AH13</f>
        <v>0</v>
      </c>
      <c r="E15" s="13">
        <f>vaccine!AI13</f>
        <v>0</v>
      </c>
      <c r="F15" s="14">
        <f t="shared" si="1"/>
        <v>4985</v>
      </c>
      <c r="G15" s="17">
        <f t="shared" si="12"/>
        <v>5422</v>
      </c>
      <c r="H15" s="17">
        <f t="shared" si="13"/>
        <v>19878</v>
      </c>
      <c r="I15" s="17">
        <f t="shared" si="14"/>
        <v>25300</v>
      </c>
      <c r="J15" s="16">
        <f t="shared" si="15"/>
        <v>424.30712993626003</v>
      </c>
      <c r="K15" s="66">
        <f t="shared" si="16"/>
        <v>1132.2190150142087</v>
      </c>
      <c r="L15" s="66">
        <f t="shared" si="17"/>
        <v>488.55341514335373</v>
      </c>
    </row>
    <row r="16" spans="1:17" x14ac:dyDescent="0.2">
      <c r="A16" s="12">
        <v>44211</v>
      </c>
      <c r="B16" s="13">
        <f>vaccine!AF14</f>
        <v>809</v>
      </c>
      <c r="C16" s="13">
        <f>vaccine!AG14</f>
        <v>4180</v>
      </c>
      <c r="D16" s="13">
        <f>vaccine!AH14</f>
        <v>0</v>
      </c>
      <c r="E16" s="13">
        <f>vaccine!AI14</f>
        <v>0</v>
      </c>
      <c r="F16" s="14">
        <f t="shared" si="1"/>
        <v>4989</v>
      </c>
      <c r="G16" s="17">
        <f t="shared" si="12"/>
        <v>6231</v>
      </c>
      <c r="H16" s="17">
        <f t="shared" si="13"/>
        <v>24058</v>
      </c>
      <c r="I16" s="17">
        <f t="shared" si="14"/>
        <v>30289</v>
      </c>
      <c r="J16" s="16">
        <f t="shared" si="15"/>
        <v>507.9778125944419</v>
      </c>
      <c r="K16" s="66">
        <f t="shared" si="16"/>
        <v>1355.4854444966547</v>
      </c>
      <c r="L16" s="66">
        <f t="shared" si="17"/>
        <v>561.44897265921009</v>
      </c>
    </row>
    <row r="17" spans="1:12" x14ac:dyDescent="0.2">
      <c r="A17" s="12">
        <v>44212</v>
      </c>
      <c r="B17" s="13">
        <f>vaccine!AF15</f>
        <v>0</v>
      </c>
      <c r="C17" s="13">
        <f>vaccine!AG15</f>
        <v>1145</v>
      </c>
      <c r="D17" s="13">
        <f>vaccine!AH15</f>
        <v>0</v>
      </c>
      <c r="E17" s="13">
        <f>vaccine!AI15</f>
        <v>0</v>
      </c>
      <c r="F17" s="14">
        <f t="shared" si="1"/>
        <v>1145</v>
      </c>
      <c r="G17" s="17">
        <f t="shared" si="12"/>
        <v>6231</v>
      </c>
      <c r="H17" s="17">
        <f t="shared" si="13"/>
        <v>25203</v>
      </c>
      <c r="I17" s="17">
        <f t="shared" si="14"/>
        <v>31434</v>
      </c>
      <c r="J17" s="16">
        <f t="shared" si="15"/>
        <v>527.1806451547983</v>
      </c>
      <c r="K17" s="66">
        <f t="shared" si="16"/>
        <v>1406.7261864804993</v>
      </c>
      <c r="L17" s="66">
        <f t="shared" si="17"/>
        <v>561.44897265921009</v>
      </c>
    </row>
    <row r="18" spans="1:12" x14ac:dyDescent="0.2">
      <c r="A18" s="12">
        <v>44213</v>
      </c>
      <c r="B18" s="13">
        <f>vaccine!AF16</f>
        <v>0</v>
      </c>
      <c r="C18" s="13">
        <f>vaccine!AG16</f>
        <v>723</v>
      </c>
      <c r="D18" s="13">
        <f>vaccine!AH16</f>
        <v>0</v>
      </c>
      <c r="E18" s="13">
        <f>vaccine!AI16</f>
        <v>0</v>
      </c>
      <c r="F18" s="14">
        <f t="shared" si="1"/>
        <v>723</v>
      </c>
      <c r="G18" s="17">
        <f t="shared" ref="G18" si="18">B18+G17</f>
        <v>6231</v>
      </c>
      <c r="H18" s="17">
        <f t="shared" ref="H18" si="19">C18+H17</f>
        <v>25926</v>
      </c>
      <c r="I18" s="17">
        <f t="shared" ref="I18" si="20">F18+I17</f>
        <v>32157</v>
      </c>
      <c r="J18" s="16">
        <f t="shared" ref="J18" si="21">(I18/$N$5)*100000</f>
        <v>539.30610187194918</v>
      </c>
      <c r="K18" s="66">
        <f t="shared" ref="K18" si="22">100000*I18/$N$6</f>
        <v>1439.081694300866</v>
      </c>
      <c r="L18" s="66">
        <f t="shared" ref="L18" si="23">100000*G18/$N$7</f>
        <v>561.44897265921009</v>
      </c>
    </row>
    <row r="19" spans="1:12" x14ac:dyDescent="0.2">
      <c r="A19" s="12">
        <v>44214</v>
      </c>
      <c r="B19" s="13">
        <f>vaccine!AF17</f>
        <v>353</v>
      </c>
      <c r="C19" s="13">
        <f>vaccine!AG17</f>
        <v>1612</v>
      </c>
      <c r="D19" s="13">
        <f>vaccine!AH17</f>
        <v>1944</v>
      </c>
      <c r="E19" s="13">
        <f>vaccine!AI17</f>
        <v>134</v>
      </c>
      <c r="F19" s="14">
        <f t="shared" ref="F19:F22" si="24">SUM(B19:E19)</f>
        <v>4043</v>
      </c>
      <c r="G19" s="17">
        <f t="shared" ref="G19:G22" si="25">B19+G18</f>
        <v>6584</v>
      </c>
      <c r="H19" s="17">
        <f t="shared" ref="H19:H22" si="26">C19+H18</f>
        <v>27538</v>
      </c>
      <c r="I19" s="17">
        <f t="shared" ref="I19:I22" si="27">F19+I18</f>
        <v>36200</v>
      </c>
      <c r="J19" s="16">
        <f t="shared" ref="J19:J22" si="28">(I19/$N$5)*100000</f>
        <v>607.1113874977317</v>
      </c>
      <c r="K19" s="66">
        <f t="shared" ref="K19:K22" si="29">100000*I19/$N$6</f>
        <v>1620.0129780045199</v>
      </c>
      <c r="L19" s="66">
        <f t="shared" ref="L19:L22" si="30">100000*G19/$N$7</f>
        <v>593.2563049250906</v>
      </c>
    </row>
    <row r="20" spans="1:12" x14ac:dyDescent="0.2">
      <c r="A20" s="12">
        <v>44215</v>
      </c>
      <c r="B20" s="13">
        <f>vaccine!AF18</f>
        <v>646</v>
      </c>
      <c r="C20" s="13">
        <f>vaccine!AG18</f>
        <v>2362</v>
      </c>
      <c r="D20" s="13">
        <f>vaccine!AH18</f>
        <v>4816</v>
      </c>
      <c r="E20" s="13">
        <f>vaccine!AI18</f>
        <v>261</v>
      </c>
      <c r="F20" s="14">
        <f t="shared" si="24"/>
        <v>8085</v>
      </c>
      <c r="G20" s="17">
        <f t="shared" si="25"/>
        <v>7230</v>
      </c>
      <c r="H20" s="17">
        <f t="shared" si="26"/>
        <v>29900</v>
      </c>
      <c r="I20" s="17">
        <f t="shared" si="27"/>
        <v>44285</v>
      </c>
      <c r="J20" s="16">
        <f t="shared" si="28"/>
        <v>742.70518771649301</v>
      </c>
      <c r="K20" s="66">
        <f t="shared" si="29"/>
        <v>1981.8307936721039</v>
      </c>
      <c r="L20" s="66">
        <f t="shared" si="30"/>
        <v>651.46462402922305</v>
      </c>
    </row>
    <row r="21" spans="1:12" x14ac:dyDescent="0.2">
      <c r="A21" s="12">
        <v>44216</v>
      </c>
      <c r="B21" s="13">
        <f>vaccine!AF19</f>
        <v>1005</v>
      </c>
      <c r="C21" s="13">
        <f>vaccine!AG19</f>
        <v>2134</v>
      </c>
      <c r="D21" s="13">
        <f>vaccine!AH19</f>
        <v>5330</v>
      </c>
      <c r="E21" s="13">
        <f>vaccine!AI19</f>
        <v>382</v>
      </c>
      <c r="F21" s="14">
        <f t="shared" si="24"/>
        <v>8851</v>
      </c>
      <c r="G21" s="17">
        <f t="shared" si="25"/>
        <v>8235</v>
      </c>
      <c r="H21" s="17">
        <f t="shared" si="26"/>
        <v>32034</v>
      </c>
      <c r="I21" s="17">
        <f t="shared" si="27"/>
        <v>53136</v>
      </c>
      <c r="J21" s="16">
        <f t="shared" si="28"/>
        <v>891.14559906296881</v>
      </c>
      <c r="K21" s="66">
        <f t="shared" si="29"/>
        <v>2377.9284419681817</v>
      </c>
      <c r="L21" s="66">
        <f t="shared" si="30"/>
        <v>742.02090994199898</v>
      </c>
    </row>
    <row r="22" spans="1:12" x14ac:dyDescent="0.2">
      <c r="A22" s="12">
        <v>44217</v>
      </c>
      <c r="B22" s="13">
        <f>vaccine!AF20</f>
        <v>2136</v>
      </c>
      <c r="C22" s="13">
        <f>vaccine!AG20</f>
        <v>2640</v>
      </c>
      <c r="D22" s="13">
        <f>vaccine!AH20</f>
        <v>5911</v>
      </c>
      <c r="E22" s="13">
        <f>vaccine!AI20</f>
        <v>697</v>
      </c>
      <c r="F22" s="14">
        <f t="shared" si="24"/>
        <v>11384</v>
      </c>
      <c r="G22" s="17">
        <f t="shared" si="25"/>
        <v>10371</v>
      </c>
      <c r="H22" s="17">
        <f t="shared" si="26"/>
        <v>34674</v>
      </c>
      <c r="I22" s="17">
        <f t="shared" si="27"/>
        <v>64520</v>
      </c>
      <c r="J22" s="16">
        <f t="shared" si="28"/>
        <v>1082.0670365014819</v>
      </c>
      <c r="K22" s="66">
        <f t="shared" si="29"/>
        <v>2887.3822469848515</v>
      </c>
      <c r="L22" s="66">
        <f t="shared" si="30"/>
        <v>934.48680716557021</v>
      </c>
    </row>
    <row r="23" spans="1:12" x14ac:dyDescent="0.2">
      <c r="A23" s="12">
        <v>44218</v>
      </c>
      <c r="B23" s="13">
        <f>vaccine!AF21</f>
        <v>1294</v>
      </c>
      <c r="C23" s="13">
        <f>vaccine!AG21</f>
        <v>2298</v>
      </c>
      <c r="D23" s="13">
        <f>vaccine!AH21</f>
        <v>5309</v>
      </c>
      <c r="E23" s="13">
        <f>vaccine!AI21</f>
        <v>584</v>
      </c>
      <c r="F23" s="14">
        <f t="shared" ref="F23:F25" si="31">SUM(B23:E23)</f>
        <v>9485</v>
      </c>
      <c r="G23" s="17">
        <f t="shared" ref="G23:G25" si="32">B23+G22</f>
        <v>11665</v>
      </c>
      <c r="H23" s="17">
        <f t="shared" ref="H23:H25" si="33">C23+H22</f>
        <v>36972</v>
      </c>
      <c r="I23" s="17">
        <f t="shared" ref="I23:I25" si="34">F23+I22</f>
        <v>74005</v>
      </c>
      <c r="J23" s="16">
        <f t="shared" ref="J23:J25" si="35">(I23/$N$5)*100000</f>
        <v>1241.1402826455701</v>
      </c>
      <c r="K23" s="66">
        <f t="shared" ref="K23:K25" si="36">100000*I23/$N$6</f>
        <v>3311.8524982658701</v>
      </c>
      <c r="L23" s="66">
        <f t="shared" ref="L23:L25" si="37">100000*G23/$N$7</f>
        <v>1051.0836568880895</v>
      </c>
    </row>
    <row r="24" spans="1:12" x14ac:dyDescent="0.2">
      <c r="A24" s="12">
        <v>44219</v>
      </c>
      <c r="B24" s="13">
        <f>vaccine!AF22</f>
        <v>166</v>
      </c>
      <c r="C24" s="13">
        <f>vaccine!AG22</f>
        <v>409</v>
      </c>
      <c r="D24" s="13">
        <f>vaccine!AH22</f>
        <v>2264</v>
      </c>
      <c r="E24" s="13">
        <f>vaccine!AI22</f>
        <v>216</v>
      </c>
      <c r="F24" s="14">
        <f t="shared" si="31"/>
        <v>3055</v>
      </c>
      <c r="G24" s="17">
        <f t="shared" si="32"/>
        <v>11831</v>
      </c>
      <c r="H24" s="17">
        <f t="shared" si="33"/>
        <v>37381</v>
      </c>
      <c r="I24" s="17">
        <f t="shared" si="34"/>
        <v>77060</v>
      </c>
      <c r="J24" s="16">
        <f t="shared" si="35"/>
        <v>1292.3757878611937</v>
      </c>
      <c r="K24" s="66">
        <f t="shared" si="36"/>
        <v>3448.5690631223288</v>
      </c>
      <c r="L24" s="66">
        <f t="shared" si="37"/>
        <v>1066.0412125711948</v>
      </c>
    </row>
    <row r="25" spans="1:12" x14ac:dyDescent="0.2">
      <c r="A25" s="12">
        <v>44220</v>
      </c>
      <c r="B25" s="13">
        <f>vaccine!AF23</f>
        <v>526</v>
      </c>
      <c r="C25" s="13">
        <f>vaccine!AG23</f>
        <v>280</v>
      </c>
      <c r="D25" s="13">
        <f>vaccine!AH23</f>
        <v>318</v>
      </c>
      <c r="E25" s="13">
        <f>vaccine!AI23</f>
        <v>50</v>
      </c>
      <c r="F25" s="14">
        <f t="shared" si="31"/>
        <v>1174</v>
      </c>
      <c r="G25" s="17">
        <f t="shared" si="32"/>
        <v>12357</v>
      </c>
      <c r="H25" s="17">
        <f t="shared" si="33"/>
        <v>37661</v>
      </c>
      <c r="I25" s="17">
        <f t="shared" si="34"/>
        <v>78234</v>
      </c>
      <c r="J25" s="16">
        <f t="shared" si="35"/>
        <v>1312.0649803728602</v>
      </c>
      <c r="K25" s="66">
        <f t="shared" si="36"/>
        <v>3501.1076055581661</v>
      </c>
      <c r="L25" s="66">
        <f t="shared" si="37"/>
        <v>1113.4368408200705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169589</v>
      </c>
    </row>
    <row r="2" spans="1:17" x14ac:dyDescent="0.2">
      <c r="K2" s="5"/>
      <c r="M2" s="19" t="s">
        <v>24</v>
      </c>
      <c r="N2" s="20">
        <f>SUM(B5:B93)/SUM(F5:F93)</f>
        <v>0.18546603848126941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0.54265901679943862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vaccine!AK3</f>
        <v>41</v>
      </c>
      <c r="C5" s="13">
        <f>vaccine!AL3</f>
        <v>139</v>
      </c>
      <c r="D5" s="13">
        <f>vaccine!AM3</f>
        <v>0</v>
      </c>
      <c r="E5" s="13">
        <f>vaccine!AN3</f>
        <v>0</v>
      </c>
      <c r="F5" s="14">
        <f>SUM(B5:E5)</f>
        <v>180</v>
      </c>
      <c r="G5" s="14">
        <f>B5</f>
        <v>41</v>
      </c>
      <c r="H5" s="14">
        <f>C5</f>
        <v>139</v>
      </c>
      <c r="I5" s="15">
        <f>F5</f>
        <v>180</v>
      </c>
      <c r="J5" s="16">
        <f t="shared" ref="J5:J12" si="0">(I5/$N$5)*100000</f>
        <v>1.4660117394962295</v>
      </c>
      <c r="K5" s="66">
        <f>100000*I5/$N$6</f>
        <v>4.4382320154825257</v>
      </c>
      <c r="L5" s="66">
        <f>100000*G5/$N$7</f>
        <v>2.1742162348195957</v>
      </c>
      <c r="M5" s="4" t="s">
        <v>76</v>
      </c>
      <c r="N5" s="67">
        <f>population!B13</f>
        <v>12278210</v>
      </c>
    </row>
    <row r="6" spans="1:17" x14ac:dyDescent="0.2">
      <c r="A6" s="12">
        <v>44201</v>
      </c>
      <c r="B6" s="13">
        <f>vaccine!AK4</f>
        <v>613</v>
      </c>
      <c r="C6" s="13">
        <f>vaccine!AL4</f>
        <v>1116</v>
      </c>
      <c r="D6" s="13">
        <f>vaccine!AM4</f>
        <v>0</v>
      </c>
      <c r="E6" s="13">
        <f>vaccine!AN4</f>
        <v>0</v>
      </c>
      <c r="F6" s="14">
        <f t="shared" ref="F6:F18" si="1">SUM(B6:E6)</f>
        <v>1729</v>
      </c>
      <c r="G6" s="17">
        <f t="shared" ref="G6:H12" si="2">B6+G5</f>
        <v>654</v>
      </c>
      <c r="H6" s="17">
        <f t="shared" si="2"/>
        <v>1255</v>
      </c>
      <c r="I6" s="17">
        <f t="shared" ref="I6:I7" si="3">F6+I5</f>
        <v>1909</v>
      </c>
      <c r="J6" s="16">
        <f t="shared" si="0"/>
        <v>15.547868948323899</v>
      </c>
      <c r="K6" s="66">
        <f t="shared" ref="K6:K12" si="4">100000*I6/$N$6</f>
        <v>47.069916208645232</v>
      </c>
      <c r="L6" s="66">
        <f t="shared" ref="L6:L12" si="5">100000*G6/$N$7</f>
        <v>34.681400428585746</v>
      </c>
      <c r="M6" s="6" t="s">
        <v>77</v>
      </c>
      <c r="N6" s="67">
        <f>population!C13</f>
        <v>4055669</v>
      </c>
    </row>
    <row r="7" spans="1:17" x14ac:dyDescent="0.2">
      <c r="A7" s="12">
        <v>44202</v>
      </c>
      <c r="B7" s="13">
        <f>vaccine!AK5</f>
        <v>312</v>
      </c>
      <c r="C7" s="13">
        <f>vaccine!AL5</f>
        <v>2773</v>
      </c>
      <c r="D7" s="13">
        <f>vaccine!AM5</f>
        <v>0</v>
      </c>
      <c r="E7" s="13">
        <f>vaccine!AN5</f>
        <v>0</v>
      </c>
      <c r="F7" s="14">
        <f t="shared" si="1"/>
        <v>3085</v>
      </c>
      <c r="G7" s="17">
        <f t="shared" si="2"/>
        <v>966</v>
      </c>
      <c r="H7" s="17">
        <f t="shared" si="2"/>
        <v>4028</v>
      </c>
      <c r="I7" s="17">
        <f t="shared" si="3"/>
        <v>4994</v>
      </c>
      <c r="J7" s="16">
        <f t="shared" si="0"/>
        <v>40.673681261356499</v>
      </c>
      <c r="K7" s="66">
        <f t="shared" si="4"/>
        <v>123.13628158510963</v>
      </c>
      <c r="L7" s="66">
        <f t="shared" si="5"/>
        <v>51.226655678920231</v>
      </c>
      <c r="M7" s="5" t="s">
        <v>78</v>
      </c>
      <c r="N7" s="67">
        <f>population!E13</f>
        <v>1885737</v>
      </c>
    </row>
    <row r="8" spans="1:17" x14ac:dyDescent="0.2">
      <c r="A8" s="12">
        <v>44203</v>
      </c>
      <c r="B8" s="13">
        <f>vaccine!AK6</f>
        <v>993</v>
      </c>
      <c r="C8" s="13">
        <f>vaccine!AL6</f>
        <v>5019</v>
      </c>
      <c r="D8" s="13">
        <f>vaccine!AM6</f>
        <v>0</v>
      </c>
      <c r="E8" s="13">
        <f>vaccine!AN6</f>
        <v>0</v>
      </c>
      <c r="F8" s="14">
        <f t="shared" si="1"/>
        <v>6012</v>
      </c>
      <c r="G8" s="17">
        <f t="shared" si="2"/>
        <v>1959</v>
      </c>
      <c r="H8" s="17">
        <f t="shared" si="2"/>
        <v>9047</v>
      </c>
      <c r="I8" s="17">
        <f t="shared" ref="I8:I11" si="6">F8+I7</f>
        <v>11006</v>
      </c>
      <c r="J8" s="16">
        <f t="shared" si="0"/>
        <v>89.638473360530568</v>
      </c>
      <c r="K8" s="66">
        <f t="shared" si="4"/>
        <v>271.373230902226</v>
      </c>
      <c r="L8" s="66">
        <f t="shared" si="5"/>
        <v>103.88511229296556</v>
      </c>
    </row>
    <row r="9" spans="1:17" x14ac:dyDescent="0.2">
      <c r="A9" s="12">
        <v>44204</v>
      </c>
      <c r="B9" s="13">
        <f>vaccine!AK7</f>
        <v>1153</v>
      </c>
      <c r="C9" s="13">
        <f>vaccine!AL7</f>
        <v>7027</v>
      </c>
      <c r="D9" s="13">
        <f>vaccine!AM7</f>
        <v>0</v>
      </c>
      <c r="E9" s="13">
        <f>vaccine!AN7</f>
        <v>0</v>
      </c>
      <c r="F9" s="14">
        <f t="shared" si="1"/>
        <v>8180</v>
      </c>
      <c r="G9" s="17">
        <f t="shared" si="2"/>
        <v>3112</v>
      </c>
      <c r="H9" s="17">
        <f t="shared" si="2"/>
        <v>16074</v>
      </c>
      <c r="I9" s="17">
        <f t="shared" si="6"/>
        <v>19186</v>
      </c>
      <c r="J9" s="16">
        <f t="shared" si="0"/>
        <v>156.26056241097032</v>
      </c>
      <c r="K9" s="66">
        <f t="shared" si="4"/>
        <v>473.06621916137635</v>
      </c>
      <c r="L9" s="66">
        <f t="shared" si="5"/>
        <v>165.02831518923369</v>
      </c>
    </row>
    <row r="10" spans="1:17" x14ac:dyDescent="0.2">
      <c r="A10" s="12">
        <v>44205</v>
      </c>
      <c r="B10" s="13">
        <f>vaccine!AK8</f>
        <v>153</v>
      </c>
      <c r="C10" s="13">
        <f>vaccine!AL8</f>
        <v>2836</v>
      </c>
      <c r="D10" s="13">
        <f>vaccine!AM8</f>
        <v>0</v>
      </c>
      <c r="E10" s="13">
        <f>vaccine!AN8</f>
        <v>0</v>
      </c>
      <c r="F10" s="14">
        <f t="shared" si="1"/>
        <v>2989</v>
      </c>
      <c r="G10" s="17">
        <f t="shared" si="2"/>
        <v>3265</v>
      </c>
      <c r="H10" s="17">
        <f t="shared" si="2"/>
        <v>18910</v>
      </c>
      <c r="I10" s="17">
        <f t="shared" si="6"/>
        <v>22175</v>
      </c>
      <c r="J10" s="16">
        <f t="shared" si="0"/>
        <v>180.60450179627159</v>
      </c>
      <c r="K10" s="66">
        <f t="shared" si="4"/>
        <v>546.76552746291668</v>
      </c>
      <c r="L10" s="66">
        <f t="shared" si="5"/>
        <v>173.14185382160926</v>
      </c>
    </row>
    <row r="11" spans="1:17" x14ac:dyDescent="0.2">
      <c r="A11" s="12">
        <v>44206</v>
      </c>
      <c r="B11" s="13">
        <f>vaccine!AK9</f>
        <v>40</v>
      </c>
      <c r="C11" s="13">
        <f>vaccine!AL9</f>
        <v>1651</v>
      </c>
      <c r="D11" s="13">
        <f>vaccine!AM9</f>
        <v>0</v>
      </c>
      <c r="E11" s="13">
        <f>vaccine!AN9</f>
        <v>0</v>
      </c>
      <c r="F11" s="14">
        <f t="shared" si="1"/>
        <v>1691</v>
      </c>
      <c r="G11" s="17">
        <f t="shared" si="2"/>
        <v>3305</v>
      </c>
      <c r="H11" s="17">
        <f t="shared" si="2"/>
        <v>20561</v>
      </c>
      <c r="I11" s="17">
        <f t="shared" si="6"/>
        <v>23866</v>
      </c>
      <c r="J11" s="16">
        <f t="shared" si="0"/>
        <v>194.37686763787229</v>
      </c>
      <c r="K11" s="66">
        <f t="shared" si="4"/>
        <v>588.46025156392204</v>
      </c>
      <c r="L11" s="66">
        <f t="shared" si="5"/>
        <v>175.26304039216498</v>
      </c>
    </row>
    <row r="12" spans="1:17" x14ac:dyDescent="0.2">
      <c r="A12" s="12">
        <v>44207</v>
      </c>
      <c r="B12" s="13">
        <f>vaccine!AK10</f>
        <v>660</v>
      </c>
      <c r="C12" s="13">
        <f>vaccine!AL10</f>
        <v>5483</v>
      </c>
      <c r="D12" s="13">
        <f>vaccine!AM10</f>
        <v>0</v>
      </c>
      <c r="E12" s="13">
        <f>vaccine!AN10</f>
        <v>0</v>
      </c>
      <c r="F12" s="14">
        <f t="shared" si="1"/>
        <v>6143</v>
      </c>
      <c r="G12" s="17">
        <f t="shared" si="2"/>
        <v>3965</v>
      </c>
      <c r="H12" s="17">
        <f t="shared" si="2"/>
        <v>26044</v>
      </c>
      <c r="I12" s="17">
        <f>F12+I11</f>
        <v>30009</v>
      </c>
      <c r="J12" s="16">
        <f t="shared" si="0"/>
        <v>244.40859050301307</v>
      </c>
      <c r="K12" s="66">
        <f t="shared" si="4"/>
        <v>739.9272475145284</v>
      </c>
      <c r="L12" s="66">
        <f t="shared" si="5"/>
        <v>210.26261880633407</v>
      </c>
    </row>
    <row r="13" spans="1:17" x14ac:dyDescent="0.2">
      <c r="A13" s="12">
        <v>44208</v>
      </c>
      <c r="B13" s="13">
        <f>vaccine!AK11</f>
        <v>1183</v>
      </c>
      <c r="C13" s="13">
        <f>vaccine!AL11</f>
        <v>9265</v>
      </c>
      <c r="D13" s="13">
        <f>vaccine!AM11</f>
        <v>0</v>
      </c>
      <c r="E13" s="13">
        <f>vaccine!AN11</f>
        <v>0</v>
      </c>
      <c r="F13" s="14">
        <f t="shared" si="1"/>
        <v>10448</v>
      </c>
      <c r="G13" s="17">
        <f t="shared" ref="G13" si="7">B13+G12</f>
        <v>5148</v>
      </c>
      <c r="H13" s="17">
        <f>C13+H12</f>
        <v>35309</v>
      </c>
      <c r="I13" s="17">
        <f t="shared" ref="I13" si="8">F13+I12</f>
        <v>40457</v>
      </c>
      <c r="J13" s="16">
        <f t="shared" ref="J13" si="9">(I13/$N$5)*100000</f>
        <v>329.50242747110531</v>
      </c>
      <c r="K13" s="66">
        <f t="shared" ref="K13" si="10">100000*I13/$N$6</f>
        <v>997.54195916875858</v>
      </c>
      <c r="L13" s="66">
        <f t="shared" ref="L13" si="11">100000*G13/$N$7</f>
        <v>272.99671163051897</v>
      </c>
    </row>
    <row r="14" spans="1:17" x14ac:dyDescent="0.2">
      <c r="A14" s="12">
        <v>44209</v>
      </c>
      <c r="B14" s="13">
        <f>vaccine!AK12</f>
        <v>1527</v>
      </c>
      <c r="C14" s="13">
        <f>vaccine!AL12</f>
        <v>8658</v>
      </c>
      <c r="D14" s="13">
        <f>vaccine!AM12</f>
        <v>0</v>
      </c>
      <c r="E14" s="13">
        <f>vaccine!AN12</f>
        <v>0</v>
      </c>
      <c r="F14" s="14">
        <f t="shared" si="1"/>
        <v>10185</v>
      </c>
      <c r="G14" s="17">
        <f t="shared" ref="G14:G17" si="12">B14+G13</f>
        <v>6675</v>
      </c>
      <c r="H14" s="17">
        <f t="shared" ref="H14:H17" si="13">C14+H13</f>
        <v>43967</v>
      </c>
      <c r="I14" s="17">
        <f t="shared" ref="I14:I17" si="14">F14+I13</f>
        <v>50642</v>
      </c>
      <c r="J14" s="16">
        <f t="shared" ref="J14:J17" si="15">(I14/$N$5)*100000</f>
        <v>412.45425839760031</v>
      </c>
      <c r="K14" s="66">
        <f t="shared" ref="K14:K17" si="16">100000*I14/$N$6</f>
        <v>1248.6719207114782</v>
      </c>
      <c r="L14" s="66">
        <f t="shared" ref="L14:L17" si="17">100000*G14/$N$7</f>
        <v>353.97300896148295</v>
      </c>
    </row>
    <row r="15" spans="1:17" x14ac:dyDescent="0.2">
      <c r="A15" s="12">
        <v>44210</v>
      </c>
      <c r="B15" s="13">
        <f>vaccine!AK13</f>
        <v>1718</v>
      </c>
      <c r="C15" s="13">
        <f>vaccine!AL13</f>
        <v>8813</v>
      </c>
      <c r="D15" s="13">
        <f>vaccine!AM13</f>
        <v>0</v>
      </c>
      <c r="E15" s="13">
        <f>vaccine!AN13</f>
        <v>0</v>
      </c>
      <c r="F15" s="14">
        <f t="shared" si="1"/>
        <v>10531</v>
      </c>
      <c r="G15" s="17">
        <f t="shared" si="12"/>
        <v>8393</v>
      </c>
      <c r="H15" s="17">
        <f t="shared" si="13"/>
        <v>52780</v>
      </c>
      <c r="I15" s="17">
        <f t="shared" si="14"/>
        <v>61173</v>
      </c>
      <c r="J15" s="16">
        <f t="shared" si="15"/>
        <v>498.22408966779358</v>
      </c>
      <c r="K15" s="66">
        <f t="shared" si="16"/>
        <v>1508.3331504617363</v>
      </c>
      <c r="L15" s="66">
        <f t="shared" si="17"/>
        <v>445.07797216685043</v>
      </c>
    </row>
    <row r="16" spans="1:17" x14ac:dyDescent="0.2">
      <c r="A16" s="12">
        <v>44211</v>
      </c>
      <c r="B16" s="13">
        <f>vaccine!AK14</f>
        <v>2331</v>
      </c>
      <c r="C16" s="13">
        <f>vaccine!AL14</f>
        <v>8748</v>
      </c>
      <c r="D16" s="13">
        <f>vaccine!AM14</f>
        <v>0</v>
      </c>
      <c r="E16" s="13">
        <f>vaccine!AN14</f>
        <v>0</v>
      </c>
      <c r="F16" s="14">
        <f t="shared" si="1"/>
        <v>11079</v>
      </c>
      <c r="G16" s="17">
        <f t="shared" si="12"/>
        <v>10724</v>
      </c>
      <c r="H16" s="17">
        <f t="shared" si="13"/>
        <v>61528</v>
      </c>
      <c r="I16" s="17">
        <f t="shared" si="14"/>
        <v>72252</v>
      </c>
      <c r="J16" s="16">
        <f t="shared" si="15"/>
        <v>588.45711223378657</v>
      </c>
      <c r="K16" s="66">
        <f t="shared" si="16"/>
        <v>1781.5063310146859</v>
      </c>
      <c r="L16" s="66">
        <f t="shared" si="17"/>
        <v>568.69011956598399</v>
      </c>
    </row>
    <row r="17" spans="1:12" x14ac:dyDescent="0.2">
      <c r="A17" s="12">
        <v>44212</v>
      </c>
      <c r="B17" s="13">
        <f>vaccine!AK15</f>
        <v>856</v>
      </c>
      <c r="C17" s="13">
        <f>vaccine!AL15</f>
        <v>3665</v>
      </c>
      <c r="D17" s="13">
        <f>vaccine!AM15</f>
        <v>0</v>
      </c>
      <c r="E17" s="13">
        <f>vaccine!AN15</f>
        <v>0</v>
      </c>
      <c r="F17" s="14">
        <f t="shared" si="1"/>
        <v>4521</v>
      </c>
      <c r="G17" s="17">
        <f t="shared" si="12"/>
        <v>11580</v>
      </c>
      <c r="H17" s="17">
        <f t="shared" si="13"/>
        <v>65193</v>
      </c>
      <c r="I17" s="17">
        <f t="shared" si="14"/>
        <v>76773</v>
      </c>
      <c r="J17" s="16">
        <f t="shared" si="15"/>
        <v>625.27844042413346</v>
      </c>
      <c r="K17" s="66">
        <f t="shared" si="16"/>
        <v>1892.9799251368886</v>
      </c>
      <c r="L17" s="66">
        <f t="shared" si="17"/>
        <v>614.08351217587608</v>
      </c>
    </row>
    <row r="18" spans="1:12" x14ac:dyDescent="0.2">
      <c r="A18" s="12">
        <v>44213</v>
      </c>
      <c r="B18" s="13">
        <f>vaccine!AK16</f>
        <v>73</v>
      </c>
      <c r="C18" s="13">
        <f>vaccine!AL16</f>
        <v>812</v>
      </c>
      <c r="D18" s="13">
        <f>vaccine!AM16</f>
        <v>0</v>
      </c>
      <c r="E18" s="13">
        <f>vaccine!AN16</f>
        <v>0</v>
      </c>
      <c r="F18" s="14">
        <f t="shared" si="1"/>
        <v>885</v>
      </c>
      <c r="G18" s="17">
        <f t="shared" ref="G18" si="18">B18+G17</f>
        <v>11653</v>
      </c>
      <c r="H18" s="17">
        <f t="shared" ref="H18" si="19">C18+H17</f>
        <v>66005</v>
      </c>
      <c r="I18" s="17">
        <f t="shared" ref="I18" si="20">F18+I17</f>
        <v>77658</v>
      </c>
      <c r="J18" s="16">
        <f t="shared" ref="J18" si="21">(I18/$N$5)*100000</f>
        <v>632.48633147665657</v>
      </c>
      <c r="K18" s="66">
        <f t="shared" ref="K18" si="22">100000*I18/$N$6</f>
        <v>1914.8012325463444</v>
      </c>
      <c r="L18" s="66">
        <f t="shared" ref="L18" si="23">100000*G18/$N$7</f>
        <v>617.95467766714023</v>
      </c>
    </row>
    <row r="19" spans="1:12" x14ac:dyDescent="0.2">
      <c r="A19" s="12">
        <v>44214</v>
      </c>
      <c r="B19" s="13">
        <f>vaccine!AK17</f>
        <v>660</v>
      </c>
      <c r="C19" s="13">
        <f>vaccine!AL17</f>
        <v>4513</v>
      </c>
      <c r="D19" s="13">
        <f>vaccine!AM17</f>
        <v>3524</v>
      </c>
      <c r="E19" s="13">
        <f>vaccine!AN17</f>
        <v>524</v>
      </c>
      <c r="F19" s="14">
        <f t="shared" ref="F19:F22" si="24">SUM(B19:E19)</f>
        <v>9221</v>
      </c>
      <c r="G19" s="17">
        <f t="shared" ref="G19:G22" si="25">B19+G18</f>
        <v>12313</v>
      </c>
      <c r="H19" s="17">
        <f t="shared" ref="H19:H22" si="26">C19+H18</f>
        <v>70518</v>
      </c>
      <c r="I19" s="17">
        <f t="shared" ref="I19:I22" si="27">F19+I18</f>
        <v>86879</v>
      </c>
      <c r="J19" s="16">
        <f t="shared" ref="J19:J22" si="28">(I19/$N$5)*100000</f>
        <v>707.58685508718293</v>
      </c>
      <c r="K19" s="66">
        <f t="shared" ref="K19:K22" si="29">100000*I19/$N$6</f>
        <v>2142.1619959617019</v>
      </c>
      <c r="L19" s="66">
        <f t="shared" ref="L19:L22" si="30">100000*G19/$N$7</f>
        <v>652.95425608130927</v>
      </c>
    </row>
    <row r="20" spans="1:12" x14ac:dyDescent="0.2">
      <c r="A20" s="12">
        <v>44215</v>
      </c>
      <c r="B20" s="13">
        <f>vaccine!AK18</f>
        <v>3734</v>
      </c>
      <c r="C20" s="13">
        <f>vaccine!AL18</f>
        <v>4259</v>
      </c>
      <c r="D20" s="13">
        <f>vaccine!AM18</f>
        <v>5784</v>
      </c>
      <c r="E20" s="13">
        <f>vaccine!AN18</f>
        <v>1025</v>
      </c>
      <c r="F20" s="14">
        <f t="shared" si="24"/>
        <v>14802</v>
      </c>
      <c r="G20" s="17">
        <f t="shared" si="25"/>
        <v>16047</v>
      </c>
      <c r="H20" s="17">
        <f t="shared" si="26"/>
        <v>74777</v>
      </c>
      <c r="I20" s="17">
        <f t="shared" si="27"/>
        <v>101681</v>
      </c>
      <c r="J20" s="16">
        <f t="shared" si="28"/>
        <v>828.14188713175622</v>
      </c>
      <c r="K20" s="66">
        <f t="shared" si="29"/>
        <v>2507.1326087015482</v>
      </c>
      <c r="L20" s="66">
        <f t="shared" si="30"/>
        <v>850.9670224426842</v>
      </c>
    </row>
    <row r="21" spans="1:12" x14ac:dyDescent="0.2">
      <c r="A21" s="12">
        <v>44216</v>
      </c>
      <c r="B21" s="13">
        <f>vaccine!AK19</f>
        <v>4908</v>
      </c>
      <c r="C21" s="13">
        <f>vaccine!AL19</f>
        <v>4321</v>
      </c>
      <c r="D21" s="13">
        <f>vaccine!AM19</f>
        <v>5807</v>
      </c>
      <c r="E21" s="13">
        <f>vaccine!AN19</f>
        <v>2739</v>
      </c>
      <c r="F21" s="14">
        <f t="shared" si="24"/>
        <v>17775</v>
      </c>
      <c r="G21" s="17">
        <f t="shared" si="25"/>
        <v>20955</v>
      </c>
      <c r="H21" s="17">
        <f t="shared" si="26"/>
        <v>79098</v>
      </c>
      <c r="I21" s="17">
        <f t="shared" si="27"/>
        <v>119456</v>
      </c>
      <c r="J21" s="16">
        <f t="shared" si="28"/>
        <v>972.91054640700884</v>
      </c>
      <c r="K21" s="66">
        <f t="shared" si="29"/>
        <v>2945.4080202304476</v>
      </c>
      <c r="L21" s="66">
        <f t="shared" si="30"/>
        <v>1111.2366146498689</v>
      </c>
    </row>
    <row r="22" spans="1:12" x14ac:dyDescent="0.2">
      <c r="A22" s="12">
        <v>44217</v>
      </c>
      <c r="B22" s="13">
        <f>vaccine!AK20</f>
        <v>4758</v>
      </c>
      <c r="C22" s="13">
        <f>vaccine!AL20</f>
        <v>2766</v>
      </c>
      <c r="D22" s="13">
        <f>vaccine!AM20</f>
        <v>3361</v>
      </c>
      <c r="E22" s="13">
        <f>vaccine!AN20</f>
        <v>1384</v>
      </c>
      <c r="F22" s="14">
        <f t="shared" si="24"/>
        <v>12269</v>
      </c>
      <c r="G22" s="17">
        <f t="shared" si="25"/>
        <v>25713</v>
      </c>
      <c r="H22" s="17">
        <f t="shared" si="26"/>
        <v>81864</v>
      </c>
      <c r="I22" s="17">
        <f t="shared" si="27"/>
        <v>131725</v>
      </c>
      <c r="J22" s="16">
        <f t="shared" si="28"/>
        <v>1072.8355354730045</v>
      </c>
      <c r="K22" s="66">
        <f t="shared" si="29"/>
        <v>3247.9228457746431</v>
      </c>
      <c r="L22" s="66">
        <f t="shared" si="30"/>
        <v>1363.5517572174699</v>
      </c>
    </row>
    <row r="23" spans="1:12" x14ac:dyDescent="0.2">
      <c r="A23" s="12">
        <v>44218</v>
      </c>
      <c r="B23" s="13">
        <f>vaccine!AK21</f>
        <v>4230</v>
      </c>
      <c r="C23" s="13">
        <f>vaccine!AL21</f>
        <v>5902</v>
      </c>
      <c r="D23" s="13">
        <f>vaccine!AM21</f>
        <v>12368</v>
      </c>
      <c r="E23" s="13">
        <f>vaccine!AN21</f>
        <v>1668</v>
      </c>
      <c r="F23" s="14">
        <f t="shared" ref="F23:F25" si="31">SUM(B23:E23)</f>
        <v>24168</v>
      </c>
      <c r="G23" s="17">
        <f t="shared" ref="G23:G25" si="32">B23+G22</f>
        <v>29943</v>
      </c>
      <c r="H23" s="17">
        <f t="shared" ref="H23:H25" si="33">C23+H22</f>
        <v>87766</v>
      </c>
      <c r="I23" s="17">
        <f t="shared" ref="I23:I25" si="34">F23+I22</f>
        <v>155893</v>
      </c>
      <c r="J23" s="16">
        <f t="shared" ref="J23:J25" si="35">(I23/$N$5)*100000</f>
        <v>1269.6720450293649</v>
      </c>
      <c r="K23" s="66">
        <f t="shared" ref="K23:K25" si="36">100000*I23/$N$6</f>
        <v>3843.8294643867634</v>
      </c>
      <c r="L23" s="66">
        <f t="shared" ref="L23:L25" si="37">100000*G23/$N$7</f>
        <v>1587.8672370537354</v>
      </c>
    </row>
    <row r="24" spans="1:12" x14ac:dyDescent="0.2">
      <c r="A24" s="12">
        <v>44219</v>
      </c>
      <c r="B24" s="13">
        <f>vaccine!AK22</f>
        <v>1397</v>
      </c>
      <c r="C24" s="13">
        <f>vaccine!AL22</f>
        <v>3755</v>
      </c>
      <c r="D24" s="13">
        <f>vaccine!AM22</f>
        <v>4882</v>
      </c>
      <c r="E24" s="13">
        <f>vaccine!AN22</f>
        <v>1431</v>
      </c>
      <c r="F24" s="14">
        <f t="shared" si="31"/>
        <v>11465</v>
      </c>
      <c r="G24" s="17">
        <f t="shared" si="32"/>
        <v>31340</v>
      </c>
      <c r="H24" s="17">
        <f t="shared" si="33"/>
        <v>91521</v>
      </c>
      <c r="I24" s="17">
        <f t="shared" si="34"/>
        <v>167358</v>
      </c>
      <c r="J24" s="16">
        <f t="shared" si="35"/>
        <v>1363.0488483256111</v>
      </c>
      <c r="K24" s="66">
        <f t="shared" si="36"/>
        <v>4126.5201869284701</v>
      </c>
      <c r="L24" s="66">
        <f t="shared" si="37"/>
        <v>1661.9496780303934</v>
      </c>
    </row>
    <row r="25" spans="1:12" x14ac:dyDescent="0.2">
      <c r="A25" s="12">
        <v>44220</v>
      </c>
      <c r="B25" s="13">
        <f>vaccine!AK23</f>
        <v>113</v>
      </c>
      <c r="C25" s="13">
        <f>vaccine!AL23</f>
        <v>508</v>
      </c>
      <c r="D25" s="13">
        <f>vaccine!AM23</f>
        <v>1302</v>
      </c>
      <c r="E25" s="13">
        <f>vaccine!AN23</f>
        <v>308</v>
      </c>
      <c r="F25" s="14">
        <f t="shared" si="31"/>
        <v>2231</v>
      </c>
      <c r="G25" s="17">
        <f t="shared" si="32"/>
        <v>31453</v>
      </c>
      <c r="H25" s="17">
        <f t="shared" si="33"/>
        <v>92029</v>
      </c>
      <c r="I25" s="17">
        <f t="shared" si="34"/>
        <v>169589</v>
      </c>
      <c r="J25" s="16">
        <f t="shared" si="35"/>
        <v>1381.2192493857003</v>
      </c>
      <c r="K25" s="66">
        <f t="shared" si="36"/>
        <v>4181.5296070759223</v>
      </c>
      <c r="L25" s="66">
        <f t="shared" si="37"/>
        <v>1667.9420300922134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105828</v>
      </c>
    </row>
    <row r="2" spans="1:17" x14ac:dyDescent="0.2">
      <c r="K2" s="5"/>
      <c r="M2" s="19" t="s">
        <v>24</v>
      </c>
      <c r="N2" s="20">
        <f>SUM(B5:B93)/SUM(F5:F93)</f>
        <v>0.28142835544468381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0.49219488226178326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vaccine!AP3</f>
        <v>10</v>
      </c>
      <c r="C5" s="13">
        <f>vaccine!AQ3</f>
        <v>80</v>
      </c>
      <c r="D5" s="13">
        <f>vaccine!AR3</f>
        <v>0</v>
      </c>
      <c r="E5" s="13">
        <f>vaccine!AS3</f>
        <v>0</v>
      </c>
      <c r="F5" s="14">
        <f>SUM(B5:E5)</f>
        <v>90</v>
      </c>
      <c r="G5" s="14">
        <f>B5</f>
        <v>10</v>
      </c>
      <c r="H5" s="14">
        <f>C5</f>
        <v>80</v>
      </c>
      <c r="I5" s="15">
        <f>F5</f>
        <v>90</v>
      </c>
      <c r="J5" s="16">
        <f t="shared" ref="J5:J12" si="0">(I5/$N$5)*100000</f>
        <v>1.5000045000135001</v>
      </c>
      <c r="K5" s="66">
        <f>100000*I5/$N$6</f>
        <v>3.3652382850446565</v>
      </c>
      <c r="L5" s="66">
        <f>100000*G5/$N$7</f>
        <v>0.68218175368463418</v>
      </c>
      <c r="M5" s="4" t="s">
        <v>76</v>
      </c>
      <c r="N5" s="67">
        <f>population!B15</f>
        <v>5999982</v>
      </c>
    </row>
    <row r="6" spans="1:17" x14ac:dyDescent="0.2">
      <c r="A6" s="12">
        <v>44201</v>
      </c>
      <c r="B6" s="13">
        <f>vaccine!AP4</f>
        <v>21</v>
      </c>
      <c r="C6" s="13">
        <f>vaccine!AQ4</f>
        <v>59</v>
      </c>
      <c r="D6" s="13">
        <f>vaccine!AR4</f>
        <v>0</v>
      </c>
      <c r="E6" s="13">
        <f>vaccine!AS4</f>
        <v>0</v>
      </c>
      <c r="F6" s="14">
        <f t="shared" ref="F6:F18" si="1">SUM(B6:E6)</f>
        <v>80</v>
      </c>
      <c r="G6" s="17">
        <f t="shared" ref="G6:H12" si="2">B6+G5</f>
        <v>31</v>
      </c>
      <c r="H6" s="17">
        <f t="shared" si="2"/>
        <v>139</v>
      </c>
      <c r="I6" s="17">
        <f t="shared" ref="I6:I7" si="3">F6+I5</f>
        <v>170</v>
      </c>
      <c r="J6" s="16">
        <f t="shared" si="0"/>
        <v>2.8333418333588334</v>
      </c>
      <c r="K6" s="66">
        <f t="shared" ref="K6:K12" si="4">100000*I6/$N$6</f>
        <v>6.3565612050843514</v>
      </c>
      <c r="L6" s="66">
        <f t="shared" ref="L6:L12" si="5">100000*G6/$N$7</f>
        <v>2.1147634364223662</v>
      </c>
      <c r="M6" s="6" t="s">
        <v>77</v>
      </c>
      <c r="N6" s="67">
        <f>population!C15</f>
        <v>2674402</v>
      </c>
    </row>
    <row r="7" spans="1:17" x14ac:dyDescent="0.2">
      <c r="A7" s="12">
        <v>44202</v>
      </c>
      <c r="B7" s="13">
        <f>vaccine!AP5</f>
        <v>94</v>
      </c>
      <c r="C7" s="13">
        <f>vaccine!AQ5</f>
        <v>1245</v>
      </c>
      <c r="D7" s="13">
        <f>vaccine!AR5</f>
        <v>0</v>
      </c>
      <c r="E7" s="13">
        <f>vaccine!AS5</f>
        <v>0</v>
      </c>
      <c r="F7" s="14">
        <f t="shared" si="1"/>
        <v>1339</v>
      </c>
      <c r="G7" s="17">
        <f t="shared" si="2"/>
        <v>125</v>
      </c>
      <c r="H7" s="17">
        <f t="shared" si="2"/>
        <v>1384</v>
      </c>
      <c r="I7" s="17">
        <f t="shared" si="3"/>
        <v>1509</v>
      </c>
      <c r="J7" s="16">
        <f t="shared" si="0"/>
        <v>25.15007545022635</v>
      </c>
      <c r="K7" s="66">
        <f t="shared" si="4"/>
        <v>56.423828579248742</v>
      </c>
      <c r="L7" s="66">
        <f t="shared" si="5"/>
        <v>8.5272719210579275</v>
      </c>
      <c r="M7" s="5" t="s">
        <v>78</v>
      </c>
      <c r="N7" s="67">
        <f>population!E15</f>
        <v>1465885</v>
      </c>
    </row>
    <row r="8" spans="1:17" x14ac:dyDescent="0.2">
      <c r="A8" s="12">
        <v>44203</v>
      </c>
      <c r="B8" s="13">
        <f>vaccine!AP6</f>
        <v>1108</v>
      </c>
      <c r="C8" s="13">
        <f>vaccine!AQ6</f>
        <v>3117</v>
      </c>
      <c r="D8" s="13">
        <f>vaccine!AR6</f>
        <v>0</v>
      </c>
      <c r="E8" s="13">
        <f>vaccine!AS6</f>
        <v>0</v>
      </c>
      <c r="F8" s="14">
        <f t="shared" si="1"/>
        <v>4225</v>
      </c>
      <c r="G8" s="17">
        <f t="shared" si="2"/>
        <v>1233</v>
      </c>
      <c r="H8" s="17">
        <f t="shared" si="2"/>
        <v>4501</v>
      </c>
      <c r="I8" s="17">
        <f t="shared" ref="I8:I11" si="6">F8+I7</f>
        <v>5734</v>
      </c>
      <c r="J8" s="16">
        <f t="shared" si="0"/>
        <v>95.566953367526779</v>
      </c>
      <c r="K8" s="66">
        <f t="shared" si="4"/>
        <v>214.40307029384513</v>
      </c>
      <c r="L8" s="66">
        <f t="shared" si="5"/>
        <v>84.113010229315393</v>
      </c>
    </row>
    <row r="9" spans="1:17" x14ac:dyDescent="0.2">
      <c r="A9" s="12">
        <v>44204</v>
      </c>
      <c r="B9" s="13">
        <f>vaccine!AP7</f>
        <v>1144</v>
      </c>
      <c r="C9" s="13">
        <f>vaccine!AQ7</f>
        <v>3594</v>
      </c>
      <c r="D9" s="13">
        <f>vaccine!AR7</f>
        <v>0</v>
      </c>
      <c r="E9" s="13">
        <f>vaccine!AS7</f>
        <v>0</v>
      </c>
      <c r="F9" s="14">
        <f t="shared" si="1"/>
        <v>4738</v>
      </c>
      <c r="G9" s="17">
        <f t="shared" si="2"/>
        <v>2377</v>
      </c>
      <c r="H9" s="17">
        <f t="shared" si="2"/>
        <v>8095</v>
      </c>
      <c r="I9" s="17">
        <f t="shared" si="6"/>
        <v>10472</v>
      </c>
      <c r="J9" s="16">
        <f t="shared" si="0"/>
        <v>174.53385693490412</v>
      </c>
      <c r="K9" s="66">
        <f t="shared" si="4"/>
        <v>391.56417023319608</v>
      </c>
      <c r="L9" s="66">
        <f t="shared" si="5"/>
        <v>162.15460285083756</v>
      </c>
    </row>
    <row r="10" spans="1:17" x14ac:dyDescent="0.2">
      <c r="A10" s="12">
        <v>44205</v>
      </c>
      <c r="B10" s="13">
        <f>vaccine!AP8</f>
        <v>351</v>
      </c>
      <c r="C10" s="13">
        <f>vaccine!AQ8</f>
        <v>1330</v>
      </c>
      <c r="D10" s="13">
        <f>vaccine!AR8</f>
        <v>0</v>
      </c>
      <c r="E10" s="13">
        <f>vaccine!AS8</f>
        <v>0</v>
      </c>
      <c r="F10" s="14">
        <f t="shared" si="1"/>
        <v>1681</v>
      </c>
      <c r="G10" s="17">
        <f t="shared" si="2"/>
        <v>2728</v>
      </c>
      <c r="H10" s="17">
        <f t="shared" si="2"/>
        <v>9425</v>
      </c>
      <c r="I10" s="17">
        <f t="shared" si="6"/>
        <v>12153</v>
      </c>
      <c r="J10" s="16">
        <f t="shared" si="0"/>
        <v>202.55060765182296</v>
      </c>
      <c r="K10" s="66">
        <f t="shared" si="4"/>
        <v>454.41934309053016</v>
      </c>
      <c r="L10" s="66">
        <f t="shared" si="5"/>
        <v>186.09918240516822</v>
      </c>
    </row>
    <row r="11" spans="1:17" x14ac:dyDescent="0.2">
      <c r="A11" s="12">
        <v>44206</v>
      </c>
      <c r="B11" s="13">
        <f>vaccine!AP9</f>
        <v>143</v>
      </c>
      <c r="C11" s="13">
        <f>vaccine!AQ9</f>
        <v>229</v>
      </c>
      <c r="D11" s="13">
        <f>vaccine!AR9</f>
        <v>0</v>
      </c>
      <c r="E11" s="13">
        <f>vaccine!AS9</f>
        <v>0</v>
      </c>
      <c r="F11" s="14">
        <f t="shared" si="1"/>
        <v>372</v>
      </c>
      <c r="G11" s="17">
        <f t="shared" si="2"/>
        <v>2871</v>
      </c>
      <c r="H11" s="17">
        <f t="shared" si="2"/>
        <v>9654</v>
      </c>
      <c r="I11" s="17">
        <f t="shared" si="6"/>
        <v>12525</v>
      </c>
      <c r="J11" s="16">
        <f t="shared" si="0"/>
        <v>208.75062625187874</v>
      </c>
      <c r="K11" s="66">
        <f t="shared" si="4"/>
        <v>468.3289946687147</v>
      </c>
      <c r="L11" s="66">
        <f t="shared" si="5"/>
        <v>195.85438148285849</v>
      </c>
    </row>
    <row r="12" spans="1:17" x14ac:dyDescent="0.2">
      <c r="A12" s="12">
        <v>44207</v>
      </c>
      <c r="B12" s="13">
        <f>vaccine!AP10</f>
        <v>657</v>
      </c>
      <c r="C12" s="13">
        <f>vaccine!AQ10</f>
        <v>3778</v>
      </c>
      <c r="D12" s="13">
        <f>vaccine!AR10</f>
        <v>0</v>
      </c>
      <c r="E12" s="13">
        <f>vaccine!AS10</f>
        <v>0</v>
      </c>
      <c r="F12" s="14">
        <f t="shared" si="1"/>
        <v>4435</v>
      </c>
      <c r="G12" s="17">
        <f t="shared" si="2"/>
        <v>3528</v>
      </c>
      <c r="H12" s="17">
        <f t="shared" si="2"/>
        <v>13432</v>
      </c>
      <c r="I12" s="17">
        <f>F12+I11</f>
        <v>16960</v>
      </c>
      <c r="J12" s="16">
        <f t="shared" si="0"/>
        <v>282.66751466921068</v>
      </c>
      <c r="K12" s="66">
        <f t="shared" si="4"/>
        <v>634.16045904841531</v>
      </c>
      <c r="L12" s="66">
        <f t="shared" si="5"/>
        <v>240.67372269993893</v>
      </c>
    </row>
    <row r="13" spans="1:17" x14ac:dyDescent="0.2">
      <c r="A13" s="12">
        <v>44208</v>
      </c>
      <c r="B13" s="13">
        <f>vaccine!AP11</f>
        <v>1643</v>
      </c>
      <c r="C13" s="13">
        <f>vaccine!AQ11</f>
        <v>3914</v>
      </c>
      <c r="D13" s="13">
        <f>vaccine!AR11</f>
        <v>0</v>
      </c>
      <c r="E13" s="13">
        <f>vaccine!AS11</f>
        <v>0</v>
      </c>
      <c r="F13" s="14">
        <f t="shared" si="1"/>
        <v>5557</v>
      </c>
      <c r="G13" s="17">
        <f t="shared" ref="G13" si="7">B13+G12</f>
        <v>5171</v>
      </c>
      <c r="H13" s="17">
        <f>C13+H12</f>
        <v>17346</v>
      </c>
      <c r="I13" s="17">
        <f t="shared" ref="I13" si="8">F13+I12</f>
        <v>22517</v>
      </c>
      <c r="J13" s="16">
        <f t="shared" ref="J13" si="9">(I13/$N$5)*100000</f>
        <v>375.28445918671093</v>
      </c>
      <c r="K13" s="66">
        <f t="shared" ref="K13" si="10">100000*I13/$N$6</f>
        <v>841.94522738167257</v>
      </c>
      <c r="L13" s="66">
        <f t="shared" ref="L13" si="11">100000*G13/$N$7</f>
        <v>352.75618483032434</v>
      </c>
    </row>
    <row r="14" spans="1:17" x14ac:dyDescent="0.2">
      <c r="A14" s="12">
        <v>44209</v>
      </c>
      <c r="B14" s="13">
        <f>vaccine!AP12</f>
        <v>1753</v>
      </c>
      <c r="C14" s="13">
        <f>vaccine!AQ12</f>
        <v>4101</v>
      </c>
      <c r="D14" s="13">
        <f>vaccine!AR12</f>
        <v>0</v>
      </c>
      <c r="E14" s="13">
        <f>vaccine!AS12</f>
        <v>0</v>
      </c>
      <c r="F14" s="14">
        <f t="shared" si="1"/>
        <v>5854</v>
      </c>
      <c r="G14" s="17">
        <f t="shared" ref="G14:G17" si="12">B14+G13</f>
        <v>6924</v>
      </c>
      <c r="H14" s="17">
        <f t="shared" ref="H14:H17" si="13">C14+H13</f>
        <v>21447</v>
      </c>
      <c r="I14" s="17">
        <f t="shared" ref="I14:I17" si="14">F14+I13</f>
        <v>28371</v>
      </c>
      <c r="J14" s="16">
        <f t="shared" ref="J14:J17" si="15">(I14/$N$5)*100000</f>
        <v>472.85141855425564</v>
      </c>
      <c r="K14" s="66">
        <f t="shared" ref="K14:K17" si="16">100000*I14/$N$6</f>
        <v>1060.8352820555772</v>
      </c>
      <c r="L14" s="66">
        <f t="shared" ref="L14:L17" si="17">100000*G14/$N$7</f>
        <v>472.34264625124069</v>
      </c>
    </row>
    <row r="15" spans="1:17" x14ac:dyDescent="0.2">
      <c r="A15" s="12">
        <v>44210</v>
      </c>
      <c r="B15" s="13">
        <f>vaccine!AP13</f>
        <v>2093</v>
      </c>
      <c r="C15" s="13">
        <f>vaccine!AQ13</f>
        <v>4669</v>
      </c>
      <c r="D15" s="13">
        <f>vaccine!AR13</f>
        <v>0</v>
      </c>
      <c r="E15" s="13">
        <f>vaccine!AS13</f>
        <v>0</v>
      </c>
      <c r="F15" s="14">
        <f t="shared" si="1"/>
        <v>6762</v>
      </c>
      <c r="G15" s="17">
        <f t="shared" si="12"/>
        <v>9017</v>
      </c>
      <c r="H15" s="17">
        <f t="shared" si="13"/>
        <v>26116</v>
      </c>
      <c r="I15" s="17">
        <f t="shared" si="14"/>
        <v>35133</v>
      </c>
      <c r="J15" s="16">
        <f t="shared" si="15"/>
        <v>585.55175665526997</v>
      </c>
      <c r="K15" s="66">
        <f t="shared" si="16"/>
        <v>1313.6768518719325</v>
      </c>
      <c r="L15" s="66">
        <f t="shared" si="17"/>
        <v>615.12328729743467</v>
      </c>
    </row>
    <row r="16" spans="1:17" x14ac:dyDescent="0.2">
      <c r="A16" s="12">
        <v>44211</v>
      </c>
      <c r="B16" s="13">
        <f>vaccine!AP14</f>
        <v>1985</v>
      </c>
      <c r="C16" s="13">
        <f>vaccine!AQ14</f>
        <v>5169</v>
      </c>
      <c r="D16" s="13">
        <f>vaccine!AR14</f>
        <v>0</v>
      </c>
      <c r="E16" s="13">
        <f>vaccine!AS14</f>
        <v>0</v>
      </c>
      <c r="F16" s="14">
        <f t="shared" si="1"/>
        <v>7154</v>
      </c>
      <c r="G16" s="17">
        <f t="shared" si="12"/>
        <v>11002</v>
      </c>
      <c r="H16" s="17">
        <f t="shared" si="13"/>
        <v>31285</v>
      </c>
      <c r="I16" s="17">
        <f t="shared" si="14"/>
        <v>42287</v>
      </c>
      <c r="J16" s="16">
        <f t="shared" si="15"/>
        <v>704.7854476896764</v>
      </c>
      <c r="K16" s="66">
        <f t="shared" si="16"/>
        <v>1581.1759039964822</v>
      </c>
      <c r="L16" s="66">
        <f t="shared" si="17"/>
        <v>750.53636540383457</v>
      </c>
    </row>
    <row r="17" spans="1:12" x14ac:dyDescent="0.2">
      <c r="A17" s="12">
        <v>44212</v>
      </c>
      <c r="B17" s="13">
        <f>vaccine!AP15</f>
        <v>450</v>
      </c>
      <c r="C17" s="13">
        <f>vaccine!AQ15</f>
        <v>1212</v>
      </c>
      <c r="D17" s="13">
        <f>vaccine!AR15</f>
        <v>0</v>
      </c>
      <c r="E17" s="13">
        <f>vaccine!AS15</f>
        <v>0</v>
      </c>
      <c r="F17" s="14">
        <f t="shared" si="1"/>
        <v>1662</v>
      </c>
      <c r="G17" s="17">
        <f t="shared" si="12"/>
        <v>11452</v>
      </c>
      <c r="H17" s="17">
        <f t="shared" si="13"/>
        <v>32497</v>
      </c>
      <c r="I17" s="17">
        <f t="shared" si="14"/>
        <v>43949</v>
      </c>
      <c r="J17" s="16">
        <f t="shared" si="15"/>
        <v>732.48553078992575</v>
      </c>
      <c r="K17" s="66">
        <f t="shared" si="16"/>
        <v>1643.3206376603068</v>
      </c>
      <c r="L17" s="66">
        <f t="shared" si="17"/>
        <v>781.23454431964308</v>
      </c>
    </row>
    <row r="18" spans="1:12" x14ac:dyDescent="0.2">
      <c r="A18" s="12">
        <v>44213</v>
      </c>
      <c r="B18" s="13">
        <f>vaccine!AP16</f>
        <v>271</v>
      </c>
      <c r="C18" s="13">
        <f>vaccine!AQ16</f>
        <v>204</v>
      </c>
      <c r="D18" s="13">
        <f>vaccine!AR16</f>
        <v>0</v>
      </c>
      <c r="E18" s="13">
        <f>vaccine!AS16</f>
        <v>0</v>
      </c>
      <c r="F18" s="14">
        <f t="shared" si="1"/>
        <v>475</v>
      </c>
      <c r="G18" s="17">
        <f t="shared" ref="G18" si="18">B18+G17</f>
        <v>11723</v>
      </c>
      <c r="H18" s="17">
        <f t="shared" ref="H18" si="19">C18+H17</f>
        <v>32701</v>
      </c>
      <c r="I18" s="17">
        <f t="shared" ref="I18" si="20">F18+I17</f>
        <v>44424</v>
      </c>
      <c r="J18" s="16">
        <f t="shared" ref="J18" si="21">(I18/$N$5)*100000</f>
        <v>740.40222120666363</v>
      </c>
      <c r="K18" s="66">
        <f t="shared" ref="K18" si="22">100000*I18/$N$6</f>
        <v>1661.0816174980425</v>
      </c>
      <c r="L18" s="66">
        <f t="shared" ref="L18" si="23">100000*G18/$N$7</f>
        <v>799.72166984449666</v>
      </c>
    </row>
    <row r="19" spans="1:12" x14ac:dyDescent="0.2">
      <c r="A19" s="12">
        <v>44214</v>
      </c>
      <c r="B19" s="13">
        <f>vaccine!AP17</f>
        <v>889</v>
      </c>
      <c r="C19" s="13">
        <f>vaccine!AQ17</f>
        <v>4352</v>
      </c>
      <c r="D19" s="13">
        <f>vaccine!AR17</f>
        <v>1854</v>
      </c>
      <c r="E19" s="13">
        <f>vaccine!AS17</f>
        <v>74</v>
      </c>
      <c r="F19" s="14">
        <f t="shared" ref="F19:F22" si="24">SUM(B19:E19)</f>
        <v>7169</v>
      </c>
      <c r="G19" s="17">
        <f t="shared" ref="G19:G22" si="25">B19+G18</f>
        <v>12612</v>
      </c>
      <c r="H19" s="17">
        <f t="shared" ref="H19:H22" si="26">C19+H18</f>
        <v>37053</v>
      </c>
      <c r="I19" s="17">
        <f t="shared" ref="I19:I22" si="27">F19+I18</f>
        <v>51593</v>
      </c>
      <c r="J19" s="16">
        <f t="shared" ref="J19:J22" si="28">(I19/$N$5)*100000</f>
        <v>859.88591299107236</v>
      </c>
      <c r="K19" s="66">
        <f t="shared" ref="K19:K22" si="29">100000*I19/$N$6</f>
        <v>1929.1415426700996</v>
      </c>
      <c r="L19" s="66">
        <f t="shared" ref="L19:L22" si="30">100000*G19/$N$7</f>
        <v>860.36762774706062</v>
      </c>
    </row>
    <row r="20" spans="1:12" x14ac:dyDescent="0.2">
      <c r="A20" s="12">
        <v>44215</v>
      </c>
      <c r="B20" s="13">
        <f>vaccine!AP18</f>
        <v>3290</v>
      </c>
      <c r="C20" s="13">
        <f>vaccine!AQ18</f>
        <v>4576</v>
      </c>
      <c r="D20" s="13">
        <f>vaccine!AR18</f>
        <v>4052</v>
      </c>
      <c r="E20" s="13">
        <f>vaccine!AS18</f>
        <v>133</v>
      </c>
      <c r="F20" s="14">
        <f t="shared" si="24"/>
        <v>12051</v>
      </c>
      <c r="G20" s="17">
        <f t="shared" si="25"/>
        <v>15902</v>
      </c>
      <c r="H20" s="17">
        <f t="shared" si="26"/>
        <v>41629</v>
      </c>
      <c r="I20" s="17">
        <f t="shared" si="27"/>
        <v>63644</v>
      </c>
      <c r="J20" s="16">
        <f t="shared" si="28"/>
        <v>1060.7365155428799</v>
      </c>
      <c r="K20" s="66">
        <f t="shared" si="29"/>
        <v>2379.7469490375793</v>
      </c>
      <c r="L20" s="66">
        <f t="shared" si="30"/>
        <v>1084.8054247093053</v>
      </c>
    </row>
    <row r="21" spans="1:12" x14ac:dyDescent="0.2">
      <c r="A21" s="12">
        <v>44216</v>
      </c>
      <c r="B21" s="13">
        <f>vaccine!AP19</f>
        <v>3507</v>
      </c>
      <c r="C21" s="13">
        <f>vaccine!AQ19</f>
        <v>3476</v>
      </c>
      <c r="D21" s="13">
        <f>vaccine!AR19</f>
        <v>4272</v>
      </c>
      <c r="E21" s="13">
        <f>vaccine!AS19</f>
        <v>257</v>
      </c>
      <c r="F21" s="14">
        <f t="shared" si="24"/>
        <v>11512</v>
      </c>
      <c r="G21" s="17">
        <f t="shared" si="25"/>
        <v>19409</v>
      </c>
      <c r="H21" s="17">
        <f t="shared" si="26"/>
        <v>45105</v>
      </c>
      <c r="I21" s="17">
        <f t="shared" si="27"/>
        <v>75156</v>
      </c>
      <c r="J21" s="16">
        <f t="shared" si="28"/>
        <v>1252.6037578112735</v>
      </c>
      <c r="K21" s="66">
        <f t="shared" si="29"/>
        <v>2810.1983172312912</v>
      </c>
      <c r="L21" s="66">
        <f t="shared" si="30"/>
        <v>1324.0465657265065</v>
      </c>
    </row>
    <row r="22" spans="1:12" x14ac:dyDescent="0.2">
      <c r="A22" s="12">
        <v>44217</v>
      </c>
      <c r="B22" s="13">
        <f>vaccine!AP20</f>
        <v>4256</v>
      </c>
      <c r="C22" s="13">
        <f>vaccine!AQ20</f>
        <v>2808</v>
      </c>
      <c r="D22" s="13">
        <f>vaccine!AR20</f>
        <v>4486</v>
      </c>
      <c r="E22" s="13">
        <f>vaccine!AS20</f>
        <v>353</v>
      </c>
      <c r="F22" s="14">
        <f t="shared" si="24"/>
        <v>11903</v>
      </c>
      <c r="G22" s="17">
        <f t="shared" si="25"/>
        <v>23665</v>
      </c>
      <c r="H22" s="17">
        <f t="shared" si="26"/>
        <v>47913</v>
      </c>
      <c r="I22" s="17">
        <f t="shared" si="27"/>
        <v>87059</v>
      </c>
      <c r="J22" s="16">
        <f t="shared" si="28"/>
        <v>1450.9876862963922</v>
      </c>
      <c r="K22" s="66">
        <f t="shared" si="29"/>
        <v>3255.2697761966974</v>
      </c>
      <c r="L22" s="66">
        <f t="shared" si="30"/>
        <v>1614.3831200946868</v>
      </c>
    </row>
    <row r="23" spans="1:12" x14ac:dyDescent="0.2">
      <c r="A23" s="12">
        <v>44218</v>
      </c>
      <c r="B23" s="13">
        <f>vaccine!AP21</f>
        <v>4675</v>
      </c>
      <c r="C23" s="13">
        <f>vaccine!AQ21</f>
        <v>3549</v>
      </c>
      <c r="D23" s="13">
        <f>vaccine!AR21</f>
        <v>5329</v>
      </c>
      <c r="E23" s="13">
        <f>vaccine!AS21</f>
        <v>565</v>
      </c>
      <c r="F23" s="14">
        <f t="shared" ref="F23:F25" si="31">SUM(B23:E23)</f>
        <v>14118</v>
      </c>
      <c r="G23" s="17">
        <f t="shared" ref="G23:G25" si="32">B23+G22</f>
        <v>28340</v>
      </c>
      <c r="H23" s="17">
        <f t="shared" ref="H23:H25" si="33">C23+H22</f>
        <v>51462</v>
      </c>
      <c r="I23" s="17">
        <f t="shared" ref="I23:I25" si="34">F23+I22</f>
        <v>101177</v>
      </c>
      <c r="J23" s="16">
        <f t="shared" ref="J23:J25" si="35">(I23/$N$5)*100000</f>
        <v>1686.2883921985099</v>
      </c>
      <c r="K23" s="66">
        <f t="shared" ref="K23:K25" si="36">100000*I23/$N$6</f>
        <v>3783.1634885107028</v>
      </c>
      <c r="L23" s="66">
        <f t="shared" ref="L23:L25" si="37">100000*G23/$N$7</f>
        <v>1933.3030899422533</v>
      </c>
    </row>
    <row r="24" spans="1:12" x14ac:dyDescent="0.2">
      <c r="A24" s="12">
        <v>44219</v>
      </c>
      <c r="B24" s="13">
        <f>vaccine!AP22</f>
        <v>579</v>
      </c>
      <c r="C24" s="13">
        <f>vaccine!AQ22</f>
        <v>321</v>
      </c>
      <c r="D24" s="13">
        <f>vaccine!AR22</f>
        <v>1668</v>
      </c>
      <c r="E24" s="13">
        <f>vaccine!AS22</f>
        <v>290</v>
      </c>
      <c r="F24" s="14">
        <f t="shared" si="31"/>
        <v>2858</v>
      </c>
      <c r="G24" s="17">
        <f t="shared" si="32"/>
        <v>28919</v>
      </c>
      <c r="H24" s="17">
        <f t="shared" si="33"/>
        <v>51783</v>
      </c>
      <c r="I24" s="17">
        <f t="shared" si="34"/>
        <v>104035</v>
      </c>
      <c r="J24" s="16">
        <f t="shared" si="35"/>
        <v>1733.921868432272</v>
      </c>
      <c r="K24" s="66">
        <f t="shared" si="36"/>
        <v>3890.0284998291208</v>
      </c>
      <c r="L24" s="66">
        <f t="shared" si="37"/>
        <v>1972.8014134805937</v>
      </c>
    </row>
    <row r="25" spans="1:12" x14ac:dyDescent="0.2">
      <c r="A25" s="12">
        <v>44220</v>
      </c>
      <c r="B25" s="13">
        <f>vaccine!AP23</f>
        <v>864</v>
      </c>
      <c r="C25" s="13">
        <f>vaccine!AQ23</f>
        <v>305</v>
      </c>
      <c r="D25" s="13">
        <f>vaccine!AR23</f>
        <v>534</v>
      </c>
      <c r="E25" s="13">
        <f>vaccine!AS23</f>
        <v>90</v>
      </c>
      <c r="F25" s="14">
        <f t="shared" si="31"/>
        <v>1793</v>
      </c>
      <c r="G25" s="17">
        <f t="shared" si="32"/>
        <v>29783</v>
      </c>
      <c r="H25" s="17">
        <f t="shared" si="33"/>
        <v>52088</v>
      </c>
      <c r="I25" s="17">
        <f t="shared" si="34"/>
        <v>105828</v>
      </c>
      <c r="J25" s="16">
        <f t="shared" si="35"/>
        <v>1763.8052914158743</v>
      </c>
      <c r="K25" s="66">
        <f t="shared" si="36"/>
        <v>3957.0715247745102</v>
      </c>
      <c r="L25" s="66">
        <f t="shared" si="37"/>
        <v>2031.741916998946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50038</v>
      </c>
    </row>
    <row r="2" spans="1:17" x14ac:dyDescent="0.2">
      <c r="K2" s="5"/>
      <c r="M2" s="19" t="s">
        <v>24</v>
      </c>
      <c r="N2" s="20">
        <f>SUM(B5:B93)/SUM(F5:F93)</f>
        <v>0.23422199128662216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0.52384188017107003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vaccine!AU3</f>
        <v>0</v>
      </c>
      <c r="C5" s="13">
        <f>vaccine!AV3</f>
        <v>16</v>
      </c>
      <c r="D5" s="13">
        <f>vaccine!AW3</f>
        <v>0</v>
      </c>
      <c r="E5" s="13">
        <f>vaccine!AX3</f>
        <v>0</v>
      </c>
      <c r="F5" s="14">
        <f>SUM(B5:E5)</f>
        <v>16</v>
      </c>
      <c r="G5" s="14">
        <f>B5</f>
        <v>0</v>
      </c>
      <c r="H5" s="14">
        <f>C5</f>
        <v>16</v>
      </c>
      <c r="I5" s="15">
        <f>F5</f>
        <v>16</v>
      </c>
      <c r="J5" s="16">
        <f t="shared" ref="J5:J12" si="0">(I5/$N$5)*100000</f>
        <v>0.48433479642803084</v>
      </c>
      <c r="K5" s="66">
        <f>100000*I5/$N$6</f>
        <v>1.152717820441145</v>
      </c>
      <c r="L5" s="66">
        <f>100000*G5/$N$7</f>
        <v>0</v>
      </c>
      <c r="M5" s="4" t="s">
        <v>76</v>
      </c>
      <c r="N5" s="67">
        <f>population!B14</f>
        <v>3303500</v>
      </c>
    </row>
    <row r="6" spans="1:17" x14ac:dyDescent="0.2">
      <c r="A6" s="12">
        <v>44201</v>
      </c>
      <c r="B6" s="13">
        <f>vaccine!AU4</f>
        <v>33</v>
      </c>
      <c r="C6" s="13">
        <f>vaccine!AV4</f>
        <v>212</v>
      </c>
      <c r="D6" s="13">
        <f>vaccine!AW4</f>
        <v>0</v>
      </c>
      <c r="E6" s="13">
        <f>vaccine!AX4</f>
        <v>0</v>
      </c>
      <c r="F6" s="14">
        <f t="shared" ref="F6:F18" si="1">SUM(B6:E6)</f>
        <v>245</v>
      </c>
      <c r="G6" s="17">
        <f t="shared" ref="G6:H12" si="2">B6+G5</f>
        <v>33</v>
      </c>
      <c r="H6" s="17">
        <f t="shared" si="2"/>
        <v>228</v>
      </c>
      <c r="I6" s="17">
        <f t="shared" ref="I6:I7" si="3">F6+I5</f>
        <v>261</v>
      </c>
      <c r="J6" s="16">
        <f t="shared" si="0"/>
        <v>7.9007113667322537</v>
      </c>
      <c r="K6" s="66">
        <f t="shared" ref="K6:K12" si="4">100000*I6/$N$6</f>
        <v>18.803709445946179</v>
      </c>
      <c r="L6" s="66">
        <f t="shared" ref="L6:L12" si="5">100000*G6/$N$7</f>
        <v>4.487372126892005</v>
      </c>
      <c r="M6" s="6" t="s">
        <v>77</v>
      </c>
      <c r="N6" s="67">
        <f>population!C14</f>
        <v>1388024</v>
      </c>
    </row>
    <row r="7" spans="1:17" x14ac:dyDescent="0.2">
      <c r="A7" s="12">
        <v>44202</v>
      </c>
      <c r="B7" s="13">
        <f>vaccine!AU5</f>
        <v>304</v>
      </c>
      <c r="C7" s="13">
        <f>vaccine!AV5</f>
        <v>1221</v>
      </c>
      <c r="D7" s="13">
        <f>vaccine!AW5</f>
        <v>0</v>
      </c>
      <c r="E7" s="13">
        <f>vaccine!AX5</f>
        <v>0</v>
      </c>
      <c r="F7" s="14">
        <f t="shared" si="1"/>
        <v>1525</v>
      </c>
      <c r="G7" s="17">
        <f t="shared" si="2"/>
        <v>337</v>
      </c>
      <c r="H7" s="17">
        <f t="shared" si="2"/>
        <v>1449</v>
      </c>
      <c r="I7" s="17">
        <f t="shared" si="3"/>
        <v>1786</v>
      </c>
      <c r="J7" s="16">
        <f t="shared" si="0"/>
        <v>54.063871651278951</v>
      </c>
      <c r="K7" s="66">
        <f t="shared" si="4"/>
        <v>128.67212670674283</v>
      </c>
      <c r="L7" s="66">
        <f t="shared" si="5"/>
        <v>45.825588083715324</v>
      </c>
      <c r="M7" s="5" t="s">
        <v>78</v>
      </c>
      <c r="N7" s="67">
        <f>population!E14</f>
        <v>735397</v>
      </c>
    </row>
    <row r="8" spans="1:17" x14ac:dyDescent="0.2">
      <c r="A8" s="12">
        <v>44203</v>
      </c>
      <c r="B8" s="13">
        <f>vaccine!AU6</f>
        <v>456</v>
      </c>
      <c r="C8" s="13">
        <f>vaccine!AV6</f>
        <v>1858</v>
      </c>
      <c r="D8" s="13">
        <f>vaccine!AW6</f>
        <v>0</v>
      </c>
      <c r="E8" s="13">
        <f>vaccine!AX6</f>
        <v>0</v>
      </c>
      <c r="F8" s="14">
        <f t="shared" si="1"/>
        <v>2314</v>
      </c>
      <c r="G8" s="17">
        <f t="shared" si="2"/>
        <v>793</v>
      </c>
      <c r="H8" s="17">
        <f t="shared" si="2"/>
        <v>3307</v>
      </c>
      <c r="I8" s="17">
        <f t="shared" ref="I8:I11" si="6">F8+I7</f>
        <v>4100</v>
      </c>
      <c r="J8" s="16">
        <f t="shared" si="0"/>
        <v>124.11079158468291</v>
      </c>
      <c r="K8" s="66">
        <f t="shared" si="4"/>
        <v>295.38394148804343</v>
      </c>
      <c r="L8" s="66">
        <f t="shared" si="5"/>
        <v>107.83291201895031</v>
      </c>
    </row>
    <row r="9" spans="1:17" x14ac:dyDescent="0.2">
      <c r="A9" s="12">
        <v>44204</v>
      </c>
      <c r="B9" s="13">
        <f>vaccine!AU7</f>
        <v>746</v>
      </c>
      <c r="C9" s="13">
        <f>vaccine!AV7</f>
        <v>2478</v>
      </c>
      <c r="D9" s="13">
        <f>vaccine!AW7</f>
        <v>0</v>
      </c>
      <c r="E9" s="13">
        <f>vaccine!AX7</f>
        <v>0</v>
      </c>
      <c r="F9" s="14">
        <f t="shared" si="1"/>
        <v>3224</v>
      </c>
      <c r="G9" s="17">
        <f t="shared" si="2"/>
        <v>1539</v>
      </c>
      <c r="H9" s="17">
        <f t="shared" si="2"/>
        <v>5785</v>
      </c>
      <c r="I9" s="17">
        <f t="shared" si="6"/>
        <v>7324</v>
      </c>
      <c r="J9" s="16">
        <f t="shared" si="0"/>
        <v>221.70425306493112</v>
      </c>
      <c r="K9" s="66">
        <f t="shared" si="4"/>
        <v>527.65658230693418</v>
      </c>
      <c r="L9" s="66">
        <f t="shared" si="5"/>
        <v>209.27471828141807</v>
      </c>
    </row>
    <row r="10" spans="1:17" x14ac:dyDescent="0.2">
      <c r="A10" s="12">
        <v>44205</v>
      </c>
      <c r="B10" s="13">
        <f>vaccine!AU8</f>
        <v>337</v>
      </c>
      <c r="C10" s="13">
        <f>vaccine!AV8</f>
        <v>1250</v>
      </c>
      <c r="D10" s="13">
        <f>vaccine!AW8</f>
        <v>0</v>
      </c>
      <c r="E10" s="13">
        <f>vaccine!AX8</f>
        <v>0</v>
      </c>
      <c r="F10" s="14">
        <f t="shared" si="1"/>
        <v>1587</v>
      </c>
      <c r="G10" s="17">
        <f t="shared" si="2"/>
        <v>1876</v>
      </c>
      <c r="H10" s="17">
        <f t="shared" si="2"/>
        <v>7035</v>
      </c>
      <c r="I10" s="17">
        <f t="shared" si="6"/>
        <v>8911</v>
      </c>
      <c r="J10" s="16">
        <f t="shared" si="0"/>
        <v>269.74421068563646</v>
      </c>
      <c r="K10" s="66">
        <f t="shared" si="4"/>
        <v>641.99178112194022</v>
      </c>
      <c r="L10" s="66">
        <f t="shared" si="5"/>
        <v>255.10030636513338</v>
      </c>
    </row>
    <row r="11" spans="1:17" x14ac:dyDescent="0.2">
      <c r="A11" s="12">
        <v>44206</v>
      </c>
      <c r="B11" s="13">
        <f>vaccine!AU9</f>
        <v>0</v>
      </c>
      <c r="C11" s="13">
        <f>vaccine!AV9</f>
        <v>693</v>
      </c>
      <c r="D11" s="13">
        <f>vaccine!AW9</f>
        <v>0</v>
      </c>
      <c r="E11" s="13">
        <f>vaccine!AX9</f>
        <v>0</v>
      </c>
      <c r="F11" s="14">
        <f t="shared" si="1"/>
        <v>693</v>
      </c>
      <c r="G11" s="17">
        <f t="shared" si="2"/>
        <v>1876</v>
      </c>
      <c r="H11" s="17">
        <f t="shared" si="2"/>
        <v>7728</v>
      </c>
      <c r="I11" s="17">
        <f t="shared" si="6"/>
        <v>9604</v>
      </c>
      <c r="J11" s="16">
        <f t="shared" si="0"/>
        <v>290.72196155592553</v>
      </c>
      <c r="K11" s="66">
        <f t="shared" si="4"/>
        <v>691.91887171979738</v>
      </c>
      <c r="L11" s="66">
        <f t="shared" si="5"/>
        <v>255.10030636513338</v>
      </c>
    </row>
    <row r="12" spans="1:17" x14ac:dyDescent="0.2">
      <c r="A12" s="12">
        <v>44207</v>
      </c>
      <c r="B12" s="13">
        <f>vaccine!AU10</f>
        <v>684</v>
      </c>
      <c r="C12" s="13">
        <f>vaccine!AV10</f>
        <v>2182</v>
      </c>
      <c r="D12" s="13">
        <f>vaccine!AW10</f>
        <v>0</v>
      </c>
      <c r="E12" s="13">
        <f>vaccine!AX10</f>
        <v>0</v>
      </c>
      <c r="F12" s="14">
        <f t="shared" si="1"/>
        <v>2866</v>
      </c>
      <c r="G12" s="17">
        <f t="shared" si="2"/>
        <v>2560</v>
      </c>
      <c r="H12" s="17">
        <f t="shared" si="2"/>
        <v>9910</v>
      </c>
      <c r="I12" s="17">
        <f>F12+I11</f>
        <v>12470</v>
      </c>
      <c r="J12" s="16">
        <f t="shared" si="0"/>
        <v>377.47843196609654</v>
      </c>
      <c r="K12" s="66">
        <f t="shared" si="4"/>
        <v>898.39945130631747</v>
      </c>
      <c r="L12" s="66">
        <f t="shared" si="5"/>
        <v>348.11129226798585</v>
      </c>
    </row>
    <row r="13" spans="1:17" x14ac:dyDescent="0.2">
      <c r="A13" s="12">
        <v>44208</v>
      </c>
      <c r="B13" s="13">
        <f>vaccine!AU11</f>
        <v>943</v>
      </c>
      <c r="C13" s="13">
        <f>vaccine!AV11</f>
        <v>2575</v>
      </c>
      <c r="D13" s="13">
        <f>vaccine!AW11</f>
        <v>0</v>
      </c>
      <c r="E13" s="13">
        <f>vaccine!AX11</f>
        <v>0</v>
      </c>
      <c r="F13" s="14">
        <f t="shared" si="1"/>
        <v>3518</v>
      </c>
      <c r="G13" s="17">
        <f t="shared" ref="G13" si="7">B13+G12</f>
        <v>3503</v>
      </c>
      <c r="H13" s="17">
        <f>C13+H12</f>
        <v>12485</v>
      </c>
      <c r="I13" s="17">
        <f t="shared" ref="I13" si="8">F13+I12</f>
        <v>15988</v>
      </c>
      <c r="J13" s="16">
        <f t="shared" ref="J13" si="9">(I13/$N$5)*100000</f>
        <v>483.97154533070989</v>
      </c>
      <c r="K13" s="66">
        <f t="shared" ref="K13" si="10">100000*I13/$N$6</f>
        <v>1151.8532820758141</v>
      </c>
      <c r="L13" s="66">
        <f t="shared" ref="L13" si="11">100000*G13/$N$7</f>
        <v>476.34135031826349</v>
      </c>
    </row>
    <row r="14" spans="1:17" x14ac:dyDescent="0.2">
      <c r="A14" s="12">
        <v>44209</v>
      </c>
      <c r="B14" s="13">
        <f>vaccine!AU12</f>
        <v>1018</v>
      </c>
      <c r="C14" s="13">
        <f>vaccine!AV12</f>
        <v>2499</v>
      </c>
      <c r="D14" s="13">
        <f>vaccine!AW12</f>
        <v>0</v>
      </c>
      <c r="E14" s="13">
        <f>vaccine!AX12</f>
        <v>0</v>
      </c>
      <c r="F14" s="14">
        <f t="shared" si="1"/>
        <v>3517</v>
      </c>
      <c r="G14" s="17">
        <f t="shared" ref="G14:G17" si="12">B14+G13</f>
        <v>4521</v>
      </c>
      <c r="H14" s="17">
        <f t="shared" ref="H14:H17" si="13">C14+H13</f>
        <v>14984</v>
      </c>
      <c r="I14" s="17">
        <f t="shared" ref="I14:I17" si="14">F14+I13</f>
        <v>19505</v>
      </c>
      <c r="J14" s="16">
        <f t="shared" ref="J14:J17" si="15">(I14/$N$5)*100000</f>
        <v>590.43438777054644</v>
      </c>
      <c r="K14" s="66">
        <f t="shared" ref="K14:K17" si="16">100000*I14/$N$6</f>
        <v>1405.2350679815333</v>
      </c>
      <c r="L14" s="66">
        <f t="shared" ref="L14:L17" si="17">100000*G14/$N$7</f>
        <v>614.7699813842047</v>
      </c>
    </row>
    <row r="15" spans="1:17" x14ac:dyDescent="0.2">
      <c r="A15" s="12">
        <v>44210</v>
      </c>
      <c r="B15" s="13">
        <f>vaccine!AU13</f>
        <v>2301</v>
      </c>
      <c r="C15" s="13">
        <f>vaccine!AV13</f>
        <v>2704</v>
      </c>
      <c r="D15" s="13">
        <f>vaccine!AW13</f>
        <v>0</v>
      </c>
      <c r="E15" s="13">
        <f>vaccine!AX13</f>
        <v>0</v>
      </c>
      <c r="F15" s="14">
        <f t="shared" si="1"/>
        <v>5005</v>
      </c>
      <c r="G15" s="17">
        <f t="shared" si="12"/>
        <v>6822</v>
      </c>
      <c r="H15" s="17">
        <f t="shared" si="13"/>
        <v>17688</v>
      </c>
      <c r="I15" s="17">
        <f t="shared" si="14"/>
        <v>24510</v>
      </c>
      <c r="J15" s="16">
        <f t="shared" si="15"/>
        <v>741.9403662781898</v>
      </c>
      <c r="K15" s="66">
        <f t="shared" si="16"/>
        <v>1765.8196111882792</v>
      </c>
      <c r="L15" s="66">
        <f t="shared" si="17"/>
        <v>927.66220150476545</v>
      </c>
    </row>
    <row r="16" spans="1:17" x14ac:dyDescent="0.2">
      <c r="A16" s="12">
        <v>44211</v>
      </c>
      <c r="B16" s="13">
        <f>vaccine!AU14</f>
        <v>2080</v>
      </c>
      <c r="C16" s="13">
        <f>vaccine!AV14</f>
        <v>3152</v>
      </c>
      <c r="D16" s="13">
        <f>vaccine!AW14</f>
        <v>0</v>
      </c>
      <c r="E16" s="13">
        <f>vaccine!AX14</f>
        <v>0</v>
      </c>
      <c r="F16" s="14">
        <f t="shared" si="1"/>
        <v>5232</v>
      </c>
      <c r="G16" s="17">
        <f t="shared" si="12"/>
        <v>8902</v>
      </c>
      <c r="H16" s="17">
        <f t="shared" si="13"/>
        <v>20840</v>
      </c>
      <c r="I16" s="17">
        <f t="shared" si="14"/>
        <v>29742</v>
      </c>
      <c r="J16" s="16">
        <f t="shared" si="15"/>
        <v>900.3178447101559</v>
      </c>
      <c r="K16" s="66">
        <f t="shared" si="16"/>
        <v>2142.7583384725335</v>
      </c>
      <c r="L16" s="66">
        <f t="shared" si="17"/>
        <v>1210.5026264725041</v>
      </c>
    </row>
    <row r="17" spans="1:12" x14ac:dyDescent="0.2">
      <c r="A17" s="12">
        <v>44212</v>
      </c>
      <c r="B17" s="13">
        <f>vaccine!AU15</f>
        <v>256</v>
      </c>
      <c r="C17" s="13">
        <f>vaccine!AV15</f>
        <v>909</v>
      </c>
      <c r="D17" s="13">
        <f>vaccine!AW15</f>
        <v>0</v>
      </c>
      <c r="E17" s="13">
        <f>vaccine!AX15</f>
        <v>0</v>
      </c>
      <c r="F17" s="14">
        <f t="shared" si="1"/>
        <v>1165</v>
      </c>
      <c r="G17" s="17">
        <f t="shared" si="12"/>
        <v>9158</v>
      </c>
      <c r="H17" s="17">
        <f t="shared" si="13"/>
        <v>21749</v>
      </c>
      <c r="I17" s="17">
        <f t="shared" si="14"/>
        <v>30907</v>
      </c>
      <c r="J17" s="16">
        <f t="shared" si="15"/>
        <v>935.58347207507177</v>
      </c>
      <c r="K17" s="66">
        <f t="shared" si="16"/>
        <v>2226.6906047734046</v>
      </c>
      <c r="L17" s="66">
        <f t="shared" si="17"/>
        <v>1245.3137556993026</v>
      </c>
    </row>
    <row r="18" spans="1:12" x14ac:dyDescent="0.2">
      <c r="A18" s="12">
        <v>44213</v>
      </c>
      <c r="B18" s="13">
        <f>vaccine!AU16</f>
        <v>0</v>
      </c>
      <c r="C18" s="13">
        <f>vaccine!AV16</f>
        <v>243</v>
      </c>
      <c r="D18" s="13">
        <f>vaccine!AW16</f>
        <v>0</v>
      </c>
      <c r="E18" s="13">
        <f>vaccine!AX16</f>
        <v>0</v>
      </c>
      <c r="F18" s="14">
        <f t="shared" si="1"/>
        <v>243</v>
      </c>
      <c r="G18" s="17">
        <f t="shared" ref="G18" si="18">B18+G17</f>
        <v>9158</v>
      </c>
      <c r="H18" s="17">
        <f t="shared" ref="H18" si="19">C18+H17</f>
        <v>21992</v>
      </c>
      <c r="I18" s="17">
        <f t="shared" ref="I18" si="20">F18+I17</f>
        <v>31150</v>
      </c>
      <c r="J18" s="16">
        <f t="shared" ref="J18" si="21">(I18/$N$5)*100000</f>
        <v>942.93930679582252</v>
      </c>
      <c r="K18" s="66">
        <f t="shared" ref="K18" si="22">100000*I18/$N$6</f>
        <v>2244.1975066713544</v>
      </c>
      <c r="L18" s="66">
        <f t="shared" ref="L18" si="23">100000*G18/$N$7</f>
        <v>1245.3137556993026</v>
      </c>
    </row>
    <row r="19" spans="1:12" x14ac:dyDescent="0.2">
      <c r="A19" s="12">
        <v>44214</v>
      </c>
      <c r="B19" s="13">
        <f>vaccine!AU17</f>
        <v>683</v>
      </c>
      <c r="C19" s="13">
        <f>vaccine!AV17</f>
        <v>1214</v>
      </c>
      <c r="D19" s="13">
        <f>vaccine!AW17</f>
        <v>1379</v>
      </c>
      <c r="E19" s="13">
        <f>vaccine!AX17</f>
        <v>10</v>
      </c>
      <c r="F19" s="14">
        <f t="shared" ref="F19:F22" si="24">SUM(B19:E19)</f>
        <v>3286</v>
      </c>
      <c r="G19" s="17">
        <f t="shared" ref="G19:G22" si="25">B19+G18</f>
        <v>9841</v>
      </c>
      <c r="H19" s="17">
        <f t="shared" ref="H19:H22" si="26">C19+H18</f>
        <v>23206</v>
      </c>
      <c r="I19" s="17">
        <f t="shared" ref="I19:I22" si="27">F19+I18</f>
        <v>34436</v>
      </c>
      <c r="J19" s="16">
        <f t="shared" ref="J19:J22" si="28">(I19/$N$5)*100000</f>
        <v>1042.4095656122295</v>
      </c>
      <c r="K19" s="66">
        <f t="shared" ref="K19:K22" si="29">100000*I19/$N$6</f>
        <v>2480.9369290444547</v>
      </c>
      <c r="L19" s="66">
        <f t="shared" ref="L19:L22" si="30">100000*G19/$N$7</f>
        <v>1338.188760628613</v>
      </c>
    </row>
    <row r="20" spans="1:12" x14ac:dyDescent="0.2">
      <c r="A20" s="12">
        <v>44215</v>
      </c>
      <c r="B20" s="13">
        <f>vaccine!AU18</f>
        <v>476</v>
      </c>
      <c r="C20" s="13">
        <f>vaccine!AV18</f>
        <v>1170</v>
      </c>
      <c r="D20" s="13">
        <f>vaccine!AW18</f>
        <v>2197</v>
      </c>
      <c r="E20" s="13">
        <f>vaccine!AX18</f>
        <v>39</v>
      </c>
      <c r="F20" s="14">
        <f t="shared" si="24"/>
        <v>3882</v>
      </c>
      <c r="G20" s="17">
        <f t="shared" si="25"/>
        <v>10317</v>
      </c>
      <c r="H20" s="17">
        <f t="shared" si="26"/>
        <v>24376</v>
      </c>
      <c r="I20" s="17">
        <f t="shared" si="27"/>
        <v>38318</v>
      </c>
      <c r="J20" s="16">
        <f t="shared" si="28"/>
        <v>1159.9212955955804</v>
      </c>
      <c r="K20" s="66">
        <f t="shared" si="29"/>
        <v>2760.6150902289874</v>
      </c>
      <c r="L20" s="66">
        <f t="shared" si="30"/>
        <v>1402.9157040346915</v>
      </c>
    </row>
    <row r="21" spans="1:12" x14ac:dyDescent="0.2">
      <c r="A21" s="12">
        <v>44216</v>
      </c>
      <c r="B21" s="13">
        <f>vaccine!AU19</f>
        <v>395</v>
      </c>
      <c r="C21" s="13">
        <f>vaccine!AV19</f>
        <v>670</v>
      </c>
      <c r="D21" s="13">
        <f>vaccine!AW19</f>
        <v>2230</v>
      </c>
      <c r="E21" s="13">
        <f>vaccine!AX19</f>
        <v>30</v>
      </c>
      <c r="F21" s="14">
        <f t="shared" si="24"/>
        <v>3325</v>
      </c>
      <c r="G21" s="17">
        <f t="shared" si="25"/>
        <v>10712</v>
      </c>
      <c r="H21" s="17">
        <f t="shared" si="26"/>
        <v>25046</v>
      </c>
      <c r="I21" s="17">
        <f t="shared" si="27"/>
        <v>41643</v>
      </c>
      <c r="J21" s="16">
        <f t="shared" si="28"/>
        <v>1260.5721204782806</v>
      </c>
      <c r="K21" s="66">
        <f t="shared" si="29"/>
        <v>3000.1642622894128</v>
      </c>
      <c r="L21" s="66">
        <f t="shared" si="30"/>
        <v>1456.6281885838534</v>
      </c>
    </row>
    <row r="22" spans="1:12" x14ac:dyDescent="0.2">
      <c r="A22" s="12">
        <v>44217</v>
      </c>
      <c r="B22" s="13">
        <f>vaccine!AU20</f>
        <v>487</v>
      </c>
      <c r="C22" s="13">
        <f>vaccine!AV20</f>
        <v>586</v>
      </c>
      <c r="D22" s="13">
        <f>vaccine!AW20</f>
        <v>2688</v>
      </c>
      <c r="E22" s="13">
        <f>vaccine!AX20</f>
        <v>35</v>
      </c>
      <c r="F22" s="14">
        <f t="shared" si="24"/>
        <v>3796</v>
      </c>
      <c r="G22" s="17">
        <f t="shared" si="25"/>
        <v>11199</v>
      </c>
      <c r="H22" s="17">
        <f t="shared" si="26"/>
        <v>25632</v>
      </c>
      <c r="I22" s="17">
        <f t="shared" si="27"/>
        <v>45439</v>
      </c>
      <c r="J22" s="16">
        <f t="shared" si="28"/>
        <v>1375.480550930831</v>
      </c>
      <c r="K22" s="66">
        <f t="shared" si="29"/>
        <v>3273.6465651890744</v>
      </c>
      <c r="L22" s="66">
        <f t="shared" si="30"/>
        <v>1522.8509226988961</v>
      </c>
    </row>
    <row r="23" spans="1:12" x14ac:dyDescent="0.2">
      <c r="A23" s="12">
        <v>44218</v>
      </c>
      <c r="B23" s="13">
        <f>vaccine!AU21</f>
        <v>301</v>
      </c>
      <c r="C23" s="13">
        <f>vaccine!AV21</f>
        <v>456</v>
      </c>
      <c r="D23" s="13">
        <f>vaccine!AW21</f>
        <v>2451</v>
      </c>
      <c r="E23" s="13">
        <f>vaccine!AX21</f>
        <v>36</v>
      </c>
      <c r="F23" s="14">
        <f t="shared" ref="F23:F25" si="31">SUM(B23:E23)</f>
        <v>3244</v>
      </c>
      <c r="G23" s="17">
        <f t="shared" ref="G23:G25" si="32">B23+G22</f>
        <v>11500</v>
      </c>
      <c r="H23" s="17">
        <f t="shared" ref="H23:H25" si="33">C23+H22</f>
        <v>26088</v>
      </c>
      <c r="I23" s="17">
        <f t="shared" ref="I23:I25" si="34">F23+I22</f>
        <v>48683</v>
      </c>
      <c r="J23" s="16">
        <f t="shared" ref="J23:J25" si="35">(I23/$N$5)*100000</f>
        <v>1473.6794309066142</v>
      </c>
      <c r="K23" s="66">
        <f t="shared" ref="K23:K25" si="36">100000*I23/$N$6</f>
        <v>3507.3601032835168</v>
      </c>
      <c r="L23" s="66">
        <f t="shared" ref="L23:L25" si="37">100000*G23/$N$7</f>
        <v>1563.7811957350928</v>
      </c>
    </row>
    <row r="24" spans="1:12" x14ac:dyDescent="0.2">
      <c r="A24" s="12">
        <v>44219</v>
      </c>
      <c r="B24" s="13">
        <f>vaccine!AU22</f>
        <v>31</v>
      </c>
      <c r="C24" s="13">
        <f>vaccine!AV22</f>
        <v>70</v>
      </c>
      <c r="D24" s="13">
        <f>vaccine!AW22</f>
        <v>1007</v>
      </c>
      <c r="E24" s="13">
        <f>vaccine!AX22</f>
        <v>4</v>
      </c>
      <c r="F24" s="14">
        <f t="shared" si="31"/>
        <v>1112</v>
      </c>
      <c r="G24" s="17">
        <f t="shared" si="32"/>
        <v>11531</v>
      </c>
      <c r="H24" s="17">
        <f t="shared" si="33"/>
        <v>26158</v>
      </c>
      <c r="I24" s="17">
        <f t="shared" si="34"/>
        <v>49795</v>
      </c>
      <c r="J24" s="16">
        <f t="shared" si="35"/>
        <v>1507.3406992583623</v>
      </c>
      <c r="K24" s="66">
        <f t="shared" si="36"/>
        <v>3587.4739918041764</v>
      </c>
      <c r="L24" s="66">
        <f t="shared" si="37"/>
        <v>1567.9966059149003</v>
      </c>
    </row>
    <row r="25" spans="1:12" x14ac:dyDescent="0.2">
      <c r="A25" s="12">
        <v>44220</v>
      </c>
      <c r="B25" s="13">
        <f>vaccine!AU23</f>
        <v>189</v>
      </c>
      <c r="C25" s="13">
        <f>vaccine!AV23</f>
        <v>54</v>
      </c>
      <c r="D25" s="13">
        <f>vaccine!AW23</f>
        <v>0</v>
      </c>
      <c r="E25" s="13">
        <f>vaccine!AX23</f>
        <v>0</v>
      </c>
      <c r="F25" s="14">
        <f t="shared" si="31"/>
        <v>243</v>
      </c>
      <c r="G25" s="17">
        <f t="shared" si="32"/>
        <v>11720</v>
      </c>
      <c r="H25" s="17">
        <f t="shared" si="33"/>
        <v>26212</v>
      </c>
      <c r="I25" s="17">
        <f t="shared" si="34"/>
        <v>50038</v>
      </c>
      <c r="J25" s="16">
        <f t="shared" si="35"/>
        <v>1514.6965339791132</v>
      </c>
      <c r="K25" s="66">
        <f t="shared" si="36"/>
        <v>3604.9808937021262</v>
      </c>
      <c r="L25" s="66">
        <f t="shared" si="37"/>
        <v>1593.6970099143728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101316</v>
      </c>
    </row>
    <row r="2" spans="1:17" x14ac:dyDescent="0.2">
      <c r="K2" s="5"/>
      <c r="M2" s="19" t="s">
        <v>24</v>
      </c>
      <c r="N2" s="20">
        <f>SUM(B5:B93)/SUM(F5:F93)</f>
        <v>0.22737770934501955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0.49718701883216865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vaccine!AZ3</f>
        <v>30</v>
      </c>
      <c r="C5" s="13">
        <f>vaccine!BA3</f>
        <v>21</v>
      </c>
      <c r="D5" s="13">
        <f>vaccine!BB3</f>
        <v>0</v>
      </c>
      <c r="E5" s="13">
        <f>vaccine!BC3</f>
        <v>0</v>
      </c>
      <c r="F5" s="14">
        <f>SUM(B5:E5)</f>
        <v>51</v>
      </c>
      <c r="G5" s="14">
        <f>B5</f>
        <v>30</v>
      </c>
      <c r="H5" s="14">
        <f>C5</f>
        <v>21</v>
      </c>
      <c r="I5" s="15">
        <f>F5</f>
        <v>51</v>
      </c>
      <c r="J5" s="16">
        <f t="shared" ref="J5:J12" si="0">(I5/$N$5)*100000</f>
        <v>0.86078012333797715</v>
      </c>
      <c r="K5" s="66">
        <f>100000*I5/$N$6</f>
        <v>2.0126886204953265</v>
      </c>
      <c r="L5" s="66">
        <f>100000*G5/$N$7</f>
        <v>2.191534249297248</v>
      </c>
      <c r="M5" s="4" t="s">
        <v>76</v>
      </c>
      <c r="N5" s="67">
        <f>population!B16</f>
        <v>5924858</v>
      </c>
    </row>
    <row r="6" spans="1:17" x14ac:dyDescent="0.2">
      <c r="A6" s="12">
        <v>44201</v>
      </c>
      <c r="B6" s="13">
        <f>vaccine!AZ4</f>
        <v>142</v>
      </c>
      <c r="C6" s="13">
        <f>vaccine!BA4</f>
        <v>316</v>
      </c>
      <c r="D6" s="13">
        <f>vaccine!BB4</f>
        <v>0</v>
      </c>
      <c r="E6" s="13">
        <f>vaccine!BC4</f>
        <v>0</v>
      </c>
      <c r="F6" s="14">
        <f t="shared" ref="F6:F18" si="1">SUM(B6:E6)</f>
        <v>458</v>
      </c>
      <c r="G6" s="17">
        <f t="shared" ref="G6:H12" si="2">B6+G5</f>
        <v>172</v>
      </c>
      <c r="H6" s="17">
        <f t="shared" si="2"/>
        <v>337</v>
      </c>
      <c r="I6" s="17">
        <f t="shared" ref="I6:I7" si="3">F6+I5</f>
        <v>509</v>
      </c>
      <c r="J6" s="16">
        <f t="shared" si="0"/>
        <v>8.5909231917456932</v>
      </c>
      <c r="K6" s="66">
        <f t="shared" ref="K6:K12" si="4">100000*I6/$N$6</f>
        <v>20.087421722198457</v>
      </c>
      <c r="L6" s="66">
        <f t="shared" ref="L6:L12" si="5">100000*G6/$N$7</f>
        <v>12.564796362637555</v>
      </c>
      <c r="M6" s="6" t="s">
        <v>77</v>
      </c>
      <c r="N6" s="67">
        <f>population!C16</f>
        <v>2533924</v>
      </c>
    </row>
    <row r="7" spans="1:17" x14ac:dyDescent="0.2">
      <c r="A7" s="12">
        <v>44202</v>
      </c>
      <c r="B7" s="13">
        <f>vaccine!AZ5</f>
        <v>183</v>
      </c>
      <c r="C7" s="13">
        <f>vaccine!BA5</f>
        <v>438</v>
      </c>
      <c r="D7" s="13">
        <f>vaccine!BB5</f>
        <v>0</v>
      </c>
      <c r="E7" s="13">
        <f>vaccine!BC5</f>
        <v>0</v>
      </c>
      <c r="F7" s="14">
        <f t="shared" si="1"/>
        <v>621</v>
      </c>
      <c r="G7" s="17">
        <f t="shared" si="2"/>
        <v>355</v>
      </c>
      <c r="H7" s="17">
        <f t="shared" si="2"/>
        <v>775</v>
      </c>
      <c r="I7" s="17">
        <f t="shared" si="3"/>
        <v>1130</v>
      </c>
      <c r="J7" s="16">
        <f t="shared" si="0"/>
        <v>19.07218704650812</v>
      </c>
      <c r="K7" s="66">
        <f t="shared" si="4"/>
        <v>44.594865512935669</v>
      </c>
      <c r="L7" s="66">
        <f t="shared" si="5"/>
        <v>25.933155283350768</v>
      </c>
      <c r="M7" s="5" t="s">
        <v>78</v>
      </c>
      <c r="N7" s="67">
        <f>population!E16</f>
        <v>1368904</v>
      </c>
    </row>
    <row r="8" spans="1:17" x14ac:dyDescent="0.2">
      <c r="A8" s="12">
        <v>44203</v>
      </c>
      <c r="B8" s="13">
        <f>vaccine!AZ6</f>
        <v>1181</v>
      </c>
      <c r="C8" s="13">
        <f>vaccine!BA6</f>
        <v>1377</v>
      </c>
      <c r="D8" s="13">
        <f>vaccine!BB6</f>
        <v>0</v>
      </c>
      <c r="E8" s="13">
        <f>vaccine!BC6</f>
        <v>0</v>
      </c>
      <c r="F8" s="14">
        <f t="shared" si="1"/>
        <v>2558</v>
      </c>
      <c r="G8" s="17">
        <f t="shared" si="2"/>
        <v>1536</v>
      </c>
      <c r="H8" s="17">
        <f t="shared" si="2"/>
        <v>2152</v>
      </c>
      <c r="I8" s="17">
        <f t="shared" ref="I8:I11" si="6">F8+I7</f>
        <v>3688</v>
      </c>
      <c r="J8" s="16">
        <f t="shared" si="0"/>
        <v>62.246217546479599</v>
      </c>
      <c r="K8" s="66">
        <f t="shared" si="4"/>
        <v>145.54501239974047</v>
      </c>
      <c r="L8" s="66">
        <f t="shared" si="5"/>
        <v>112.2065535640191</v>
      </c>
    </row>
    <row r="9" spans="1:17" x14ac:dyDescent="0.2">
      <c r="A9" s="12">
        <v>44204</v>
      </c>
      <c r="B9" s="13">
        <f>vaccine!AZ7</f>
        <v>927</v>
      </c>
      <c r="C9" s="13">
        <f>vaccine!BA7</f>
        <v>2539</v>
      </c>
      <c r="D9" s="13">
        <f>vaccine!BB7</f>
        <v>0</v>
      </c>
      <c r="E9" s="13">
        <f>vaccine!BC7</f>
        <v>0</v>
      </c>
      <c r="F9" s="14">
        <f t="shared" si="1"/>
        <v>3466</v>
      </c>
      <c r="G9" s="17">
        <f t="shared" si="2"/>
        <v>2463</v>
      </c>
      <c r="H9" s="17">
        <f t="shared" si="2"/>
        <v>4691</v>
      </c>
      <c r="I9" s="17">
        <f t="shared" si="6"/>
        <v>7154</v>
      </c>
      <c r="J9" s="16">
        <f t="shared" si="0"/>
        <v>120.74550985019388</v>
      </c>
      <c r="K9" s="66">
        <f t="shared" si="4"/>
        <v>282.32890962791305</v>
      </c>
      <c r="L9" s="66">
        <f t="shared" si="5"/>
        <v>179.92496186730406</v>
      </c>
    </row>
    <row r="10" spans="1:17" x14ac:dyDescent="0.2">
      <c r="A10" s="12">
        <v>44205</v>
      </c>
      <c r="B10" s="13">
        <f>vaccine!AZ8</f>
        <v>0</v>
      </c>
      <c r="C10" s="13">
        <f>vaccine!BA8</f>
        <v>1511</v>
      </c>
      <c r="D10" s="13">
        <f>vaccine!BB8</f>
        <v>0</v>
      </c>
      <c r="E10" s="13">
        <f>vaccine!BC8</f>
        <v>0</v>
      </c>
      <c r="F10" s="14">
        <f t="shared" si="1"/>
        <v>1511</v>
      </c>
      <c r="G10" s="17">
        <f t="shared" si="2"/>
        <v>2463</v>
      </c>
      <c r="H10" s="17">
        <f t="shared" si="2"/>
        <v>6202</v>
      </c>
      <c r="I10" s="17">
        <f t="shared" si="6"/>
        <v>8665</v>
      </c>
      <c r="J10" s="16">
        <f t="shared" si="0"/>
        <v>146.24823075928569</v>
      </c>
      <c r="K10" s="66">
        <f t="shared" si="4"/>
        <v>341.9597430704315</v>
      </c>
      <c r="L10" s="66">
        <f t="shared" si="5"/>
        <v>179.92496186730406</v>
      </c>
    </row>
    <row r="11" spans="1:17" x14ac:dyDescent="0.2">
      <c r="A11" s="12">
        <v>44206</v>
      </c>
      <c r="B11" s="13">
        <f>vaccine!AZ9</f>
        <v>0</v>
      </c>
      <c r="C11" s="13">
        <f>vaccine!BA9</f>
        <v>650</v>
      </c>
      <c r="D11" s="13">
        <f>vaccine!BB9</f>
        <v>0</v>
      </c>
      <c r="E11" s="13">
        <f>vaccine!BC9</f>
        <v>0</v>
      </c>
      <c r="F11" s="14">
        <f t="shared" si="1"/>
        <v>650</v>
      </c>
      <c r="G11" s="17">
        <f t="shared" si="2"/>
        <v>2463</v>
      </c>
      <c r="H11" s="17">
        <f t="shared" si="2"/>
        <v>6852</v>
      </c>
      <c r="I11" s="17">
        <f t="shared" si="6"/>
        <v>9315</v>
      </c>
      <c r="J11" s="16">
        <f t="shared" si="0"/>
        <v>157.21895782143639</v>
      </c>
      <c r="K11" s="66">
        <f t="shared" si="4"/>
        <v>367.61165686105818</v>
      </c>
      <c r="L11" s="66">
        <f t="shared" si="5"/>
        <v>179.92496186730406</v>
      </c>
    </row>
    <row r="12" spans="1:17" x14ac:dyDescent="0.2">
      <c r="A12" s="12">
        <v>44207</v>
      </c>
      <c r="B12" s="13">
        <f>vaccine!AZ10</f>
        <v>355</v>
      </c>
      <c r="C12" s="13">
        <f>vaccine!BA10</f>
        <v>2912</v>
      </c>
      <c r="D12" s="13">
        <f>vaccine!BB10</f>
        <v>0</v>
      </c>
      <c r="E12" s="13">
        <f>vaccine!BC10</f>
        <v>0</v>
      </c>
      <c r="F12" s="14">
        <f t="shared" si="1"/>
        <v>3267</v>
      </c>
      <c r="G12" s="17">
        <f t="shared" si="2"/>
        <v>2818</v>
      </c>
      <c r="H12" s="17">
        <f t="shared" si="2"/>
        <v>9764</v>
      </c>
      <c r="I12" s="17">
        <f>F12+I11</f>
        <v>12582</v>
      </c>
      <c r="J12" s="16">
        <f t="shared" si="0"/>
        <v>212.35951983996915</v>
      </c>
      <c r="K12" s="66">
        <f t="shared" si="4"/>
        <v>496.54212202102354</v>
      </c>
      <c r="L12" s="66">
        <f t="shared" si="5"/>
        <v>205.85811715065483</v>
      </c>
    </row>
    <row r="13" spans="1:17" x14ac:dyDescent="0.2">
      <c r="A13" s="12">
        <v>44208</v>
      </c>
      <c r="B13" s="13">
        <f>vaccine!AZ11</f>
        <v>1328</v>
      </c>
      <c r="C13" s="13">
        <f>vaccine!BA11</f>
        <v>3935</v>
      </c>
      <c r="D13" s="13">
        <f>vaccine!BB11</f>
        <v>0</v>
      </c>
      <c r="E13" s="13">
        <f>vaccine!BC11</f>
        <v>0</v>
      </c>
      <c r="F13" s="14">
        <f t="shared" si="1"/>
        <v>5263</v>
      </c>
      <c r="G13" s="17">
        <f t="shared" ref="G13" si="7">B13+G12</f>
        <v>4146</v>
      </c>
      <c r="H13" s="17">
        <f>C13+H12</f>
        <v>13699</v>
      </c>
      <c r="I13" s="17">
        <f t="shared" ref="I13" si="8">F13+I12</f>
        <v>17845</v>
      </c>
      <c r="J13" s="16">
        <f t="shared" ref="J13" si="9">(I13/$N$5)*100000</f>
        <v>301.1886529601216</v>
      </c>
      <c r="K13" s="66">
        <f t="shared" ref="K13" si="10">100000*I13/$N$6</f>
        <v>704.24369475959031</v>
      </c>
      <c r="L13" s="66">
        <f t="shared" ref="L13" si="11">100000*G13/$N$7</f>
        <v>302.87003325287969</v>
      </c>
    </row>
    <row r="14" spans="1:17" x14ac:dyDescent="0.2">
      <c r="A14" s="12">
        <v>44209</v>
      </c>
      <c r="B14" s="13">
        <f>vaccine!AZ12</f>
        <v>1473</v>
      </c>
      <c r="C14" s="13">
        <f>vaccine!BA12</f>
        <v>4511</v>
      </c>
      <c r="D14" s="13">
        <f>vaccine!BB12</f>
        <v>0</v>
      </c>
      <c r="E14" s="13">
        <f>vaccine!BC12</f>
        <v>0</v>
      </c>
      <c r="F14" s="14">
        <f t="shared" si="1"/>
        <v>5984</v>
      </c>
      <c r="G14" s="17">
        <f t="shared" ref="G14:G17" si="12">B14+G13</f>
        <v>5619</v>
      </c>
      <c r="H14" s="17">
        <f t="shared" ref="H14:H17" si="13">C14+H13</f>
        <v>18210</v>
      </c>
      <c r="I14" s="17">
        <f t="shared" ref="I14:I17" si="14">F14+I13</f>
        <v>23829</v>
      </c>
      <c r="J14" s="16">
        <f t="shared" ref="J14:J17" si="15">(I14/$N$5)*100000</f>
        <v>402.1868540984442</v>
      </c>
      <c r="K14" s="66">
        <f t="shared" ref="K14:K17" si="16">100000*I14/$N$6</f>
        <v>940.39915956437528</v>
      </c>
      <c r="L14" s="66">
        <f t="shared" ref="L14:L17" si="17">100000*G14/$N$7</f>
        <v>410.47436489337457</v>
      </c>
    </row>
    <row r="15" spans="1:17" x14ac:dyDescent="0.2">
      <c r="A15" s="12">
        <v>44210</v>
      </c>
      <c r="B15" s="13">
        <f>vaccine!AZ13</f>
        <v>2524</v>
      </c>
      <c r="C15" s="13">
        <f>vaccine!BA13</f>
        <v>5544</v>
      </c>
      <c r="D15" s="13">
        <f>vaccine!BB13</f>
        <v>0</v>
      </c>
      <c r="E15" s="13">
        <f>vaccine!BC13</f>
        <v>0</v>
      </c>
      <c r="F15" s="14">
        <f t="shared" si="1"/>
        <v>8068</v>
      </c>
      <c r="G15" s="17">
        <f t="shared" si="12"/>
        <v>8143</v>
      </c>
      <c r="H15" s="17">
        <f t="shared" si="13"/>
        <v>23754</v>
      </c>
      <c r="I15" s="17">
        <f t="shared" si="14"/>
        <v>31897</v>
      </c>
      <c r="J15" s="16">
        <f t="shared" si="15"/>
        <v>538.35889400218537</v>
      </c>
      <c r="K15" s="66">
        <f t="shared" si="16"/>
        <v>1258.7986064301849</v>
      </c>
      <c r="L15" s="66">
        <f t="shared" si="17"/>
        <v>594.85544640091632</v>
      </c>
    </row>
    <row r="16" spans="1:17" x14ac:dyDescent="0.2">
      <c r="A16" s="12">
        <v>44211</v>
      </c>
      <c r="B16" s="13">
        <f>vaccine!AZ14</f>
        <v>1874</v>
      </c>
      <c r="C16" s="13">
        <f>vaccine!BA14</f>
        <v>5507</v>
      </c>
      <c r="D16" s="13">
        <f>vaccine!BB14</f>
        <v>0</v>
      </c>
      <c r="E16" s="13">
        <f>vaccine!BC14</f>
        <v>0</v>
      </c>
      <c r="F16" s="14">
        <f t="shared" si="1"/>
        <v>7381</v>
      </c>
      <c r="G16" s="17">
        <f t="shared" si="12"/>
        <v>10017</v>
      </c>
      <c r="H16" s="17">
        <f t="shared" si="13"/>
        <v>29261</v>
      </c>
      <c r="I16" s="17">
        <f t="shared" si="14"/>
        <v>39278</v>
      </c>
      <c r="J16" s="16">
        <f t="shared" si="15"/>
        <v>662.93571930331495</v>
      </c>
      <c r="K16" s="66">
        <f t="shared" si="16"/>
        <v>1550.08595364344</v>
      </c>
      <c r="L16" s="66">
        <f t="shared" si="17"/>
        <v>731.75328584035117</v>
      </c>
    </row>
    <row r="17" spans="1:12" x14ac:dyDescent="0.2">
      <c r="A17" s="12">
        <v>44212</v>
      </c>
      <c r="B17" s="13">
        <f>vaccine!AZ15</f>
        <v>130</v>
      </c>
      <c r="C17" s="13">
        <f>vaccine!BA15</f>
        <v>2129</v>
      </c>
      <c r="D17" s="13">
        <f>vaccine!BB15</f>
        <v>0</v>
      </c>
      <c r="E17" s="13">
        <f>vaccine!BC15</f>
        <v>0</v>
      </c>
      <c r="F17" s="14">
        <f t="shared" si="1"/>
        <v>2259</v>
      </c>
      <c r="G17" s="17">
        <f t="shared" si="12"/>
        <v>10147</v>
      </c>
      <c r="H17" s="17">
        <f t="shared" si="13"/>
        <v>31390</v>
      </c>
      <c r="I17" s="17">
        <f t="shared" si="14"/>
        <v>41537</v>
      </c>
      <c r="J17" s="16">
        <f t="shared" si="15"/>
        <v>701.06321535469715</v>
      </c>
      <c r="K17" s="66">
        <f t="shared" si="16"/>
        <v>1639.2362201865565</v>
      </c>
      <c r="L17" s="66">
        <f t="shared" si="17"/>
        <v>741.24993425397247</v>
      </c>
    </row>
    <row r="18" spans="1:12" x14ac:dyDescent="0.2">
      <c r="A18" s="12">
        <v>44213</v>
      </c>
      <c r="B18" s="13">
        <f>vaccine!AZ16</f>
        <v>58</v>
      </c>
      <c r="C18" s="13">
        <f>vaccine!BA16</f>
        <v>692</v>
      </c>
      <c r="D18" s="13">
        <f>vaccine!BB16</f>
        <v>0</v>
      </c>
      <c r="E18" s="13">
        <f>vaccine!BC16</f>
        <v>0</v>
      </c>
      <c r="F18" s="14">
        <f t="shared" si="1"/>
        <v>750</v>
      </c>
      <c r="G18" s="17">
        <f t="shared" ref="G18" si="18">B18+G17</f>
        <v>10205</v>
      </c>
      <c r="H18" s="17">
        <f t="shared" ref="H18" si="19">C18+H17</f>
        <v>32082</v>
      </c>
      <c r="I18" s="17">
        <f t="shared" ref="I18" si="20">F18+I17</f>
        <v>42287</v>
      </c>
      <c r="J18" s="16">
        <f t="shared" ref="J18" si="21">(I18/$N$5)*100000</f>
        <v>713.72174658025563</v>
      </c>
      <c r="K18" s="66">
        <f t="shared" ref="K18" si="22">100000*I18/$N$6</f>
        <v>1668.8345822526642</v>
      </c>
      <c r="L18" s="66">
        <f t="shared" ref="L18" si="23">100000*G18/$N$7</f>
        <v>745.4869004692805</v>
      </c>
    </row>
    <row r="19" spans="1:12" x14ac:dyDescent="0.2">
      <c r="A19" s="12">
        <v>44214</v>
      </c>
      <c r="B19" s="13">
        <f>vaccine!AZ17</f>
        <v>271</v>
      </c>
      <c r="C19" s="13">
        <f>vaccine!BA17</f>
        <v>3235</v>
      </c>
      <c r="D19" s="13">
        <f>vaccine!BB17</f>
        <v>3067</v>
      </c>
      <c r="E19" s="13">
        <f>vaccine!BC17</f>
        <v>159</v>
      </c>
      <c r="F19" s="14">
        <f t="shared" ref="F19:F22" si="24">SUM(B19:E19)</f>
        <v>6732</v>
      </c>
      <c r="G19" s="17">
        <f t="shared" ref="G19:G22" si="25">B19+G18</f>
        <v>10476</v>
      </c>
      <c r="H19" s="17">
        <f t="shared" ref="H19:H22" si="26">C19+H18</f>
        <v>35317</v>
      </c>
      <c r="I19" s="17">
        <f t="shared" ref="I19:I22" si="27">F19+I18</f>
        <v>49019</v>
      </c>
      <c r="J19" s="16">
        <f t="shared" ref="J19:J22" si="28">(I19/$N$5)*100000</f>
        <v>827.3447228608685</v>
      </c>
      <c r="K19" s="66">
        <f t="shared" ref="K19:K22" si="29">100000*I19/$N$6</f>
        <v>1934.5094801580474</v>
      </c>
      <c r="L19" s="66">
        <f t="shared" ref="L19:L22" si="30">100000*G19/$N$7</f>
        <v>765.283759854599</v>
      </c>
    </row>
    <row r="20" spans="1:12" x14ac:dyDescent="0.2">
      <c r="A20" s="12">
        <v>44215</v>
      </c>
      <c r="B20" s="13">
        <f>vaccine!AZ18</f>
        <v>907</v>
      </c>
      <c r="C20" s="13">
        <f>vaccine!BA18</f>
        <v>2626</v>
      </c>
      <c r="D20" s="13">
        <f>vaccine!BB18</f>
        <v>4152</v>
      </c>
      <c r="E20" s="13">
        <f>vaccine!BC18</f>
        <v>543</v>
      </c>
      <c r="F20" s="14">
        <f t="shared" si="24"/>
        <v>8228</v>
      </c>
      <c r="G20" s="17">
        <f t="shared" si="25"/>
        <v>11383</v>
      </c>
      <c r="H20" s="17">
        <f t="shared" si="26"/>
        <v>37943</v>
      </c>
      <c r="I20" s="17">
        <f t="shared" si="27"/>
        <v>57247</v>
      </c>
      <c r="J20" s="16">
        <f t="shared" si="28"/>
        <v>966.21724942606227</v>
      </c>
      <c r="K20" s="66">
        <f t="shared" si="29"/>
        <v>2259.2232442646268</v>
      </c>
      <c r="L20" s="66">
        <f t="shared" si="30"/>
        <v>831.5411453250191</v>
      </c>
    </row>
    <row r="21" spans="1:12" x14ac:dyDescent="0.2">
      <c r="A21" s="12">
        <v>44216</v>
      </c>
      <c r="B21" s="13">
        <f>vaccine!AZ19</f>
        <v>3943</v>
      </c>
      <c r="C21" s="13">
        <f>vaccine!BA19</f>
        <v>3329</v>
      </c>
      <c r="D21" s="13">
        <f>vaccine!BB19</f>
        <v>4412</v>
      </c>
      <c r="E21" s="13">
        <f>vaccine!BC19</f>
        <v>685</v>
      </c>
      <c r="F21" s="14">
        <f t="shared" si="24"/>
        <v>12369</v>
      </c>
      <c r="G21" s="17">
        <f t="shared" si="25"/>
        <v>15326</v>
      </c>
      <c r="H21" s="17">
        <f t="shared" si="26"/>
        <v>41272</v>
      </c>
      <c r="I21" s="17">
        <f t="shared" si="27"/>
        <v>69616</v>
      </c>
      <c r="J21" s="16">
        <f t="shared" si="28"/>
        <v>1174.9817463979728</v>
      </c>
      <c r="K21" s="66">
        <f t="shared" si="29"/>
        <v>2747.3594314588759</v>
      </c>
      <c r="L21" s="66">
        <f t="shared" si="30"/>
        <v>1119.5817968243207</v>
      </c>
    </row>
    <row r="22" spans="1:12" x14ac:dyDescent="0.2">
      <c r="A22" s="12">
        <v>44217</v>
      </c>
      <c r="B22" s="13">
        <f>vaccine!AZ20</f>
        <v>5011</v>
      </c>
      <c r="C22" s="13">
        <f>vaccine!BA20</f>
        <v>3876</v>
      </c>
      <c r="D22" s="13">
        <f>vaccine!BB20</f>
        <v>5178</v>
      </c>
      <c r="E22" s="13">
        <f>vaccine!BC20</f>
        <v>520</v>
      </c>
      <c r="F22" s="14">
        <f t="shared" si="24"/>
        <v>14585</v>
      </c>
      <c r="G22" s="17">
        <f t="shared" si="25"/>
        <v>20337</v>
      </c>
      <c r="H22" s="17">
        <f t="shared" si="26"/>
        <v>45148</v>
      </c>
      <c r="I22" s="17">
        <f t="shared" si="27"/>
        <v>84201</v>
      </c>
      <c r="J22" s="16">
        <f t="shared" si="28"/>
        <v>1421.1479836310002</v>
      </c>
      <c r="K22" s="66">
        <f t="shared" si="29"/>
        <v>3322.9489124377842</v>
      </c>
      <c r="L22" s="66">
        <f t="shared" si="30"/>
        <v>1485.6410675986044</v>
      </c>
    </row>
    <row r="23" spans="1:12" x14ac:dyDescent="0.2">
      <c r="A23" s="12">
        <v>44218</v>
      </c>
      <c r="B23" s="13">
        <f>vaccine!AZ21</f>
        <v>2583</v>
      </c>
      <c r="C23" s="13">
        <f>vaccine!BA21</f>
        <v>4291</v>
      </c>
      <c r="D23" s="13">
        <f>vaccine!BB21</f>
        <v>4846</v>
      </c>
      <c r="E23" s="13">
        <f>vaccine!BC21</f>
        <v>694</v>
      </c>
      <c r="F23" s="14">
        <f t="shared" ref="F23:F25" si="31">SUM(B23:E23)</f>
        <v>12414</v>
      </c>
      <c r="G23" s="17">
        <f t="shared" ref="G23:G25" si="32">B23+G22</f>
        <v>22920</v>
      </c>
      <c r="H23" s="17">
        <f t="shared" ref="H23:H25" si="33">C23+H22</f>
        <v>49439</v>
      </c>
      <c r="I23" s="17">
        <f t="shared" ref="I23:I25" si="34">F23+I22</f>
        <v>96615</v>
      </c>
      <c r="J23" s="16">
        <f t="shared" ref="J23:J25" si="35">(I23/$N$5)*100000</f>
        <v>1630.6719924764443</v>
      </c>
      <c r="K23" s="66">
        <f t="shared" ref="K23:K25" si="36">100000*I23/$N$6</f>
        <v>3812.8610013559996</v>
      </c>
      <c r="L23" s="66">
        <f t="shared" ref="L23:L25" si="37">100000*G23/$N$7</f>
        <v>1674.3321664630976</v>
      </c>
    </row>
    <row r="24" spans="1:12" x14ac:dyDescent="0.2">
      <c r="A24" s="12">
        <v>44219</v>
      </c>
      <c r="B24" s="13">
        <f>vaccine!AZ22</f>
        <v>102</v>
      </c>
      <c r="C24" s="13">
        <f>vaccine!BA22</f>
        <v>825</v>
      </c>
      <c r="D24" s="13">
        <f>vaccine!BB22</f>
        <v>2327</v>
      </c>
      <c r="E24" s="13">
        <f>vaccine!BC22</f>
        <v>211</v>
      </c>
      <c r="F24" s="14">
        <f t="shared" si="31"/>
        <v>3465</v>
      </c>
      <c r="G24" s="17">
        <f t="shared" si="32"/>
        <v>23022</v>
      </c>
      <c r="H24" s="17">
        <f t="shared" si="33"/>
        <v>50264</v>
      </c>
      <c r="I24" s="17">
        <f t="shared" si="34"/>
        <v>100080</v>
      </c>
      <c r="J24" s="16">
        <f t="shared" si="35"/>
        <v>1689.1544067385244</v>
      </c>
      <c r="K24" s="66">
        <f t="shared" si="36"/>
        <v>3949.6054341014174</v>
      </c>
      <c r="L24" s="66">
        <f t="shared" si="37"/>
        <v>1681.783382910708</v>
      </c>
    </row>
    <row r="25" spans="1:12" x14ac:dyDescent="0.2">
      <c r="A25" s="12">
        <v>44220</v>
      </c>
      <c r="B25" s="13">
        <f>vaccine!AZ23</f>
        <v>15</v>
      </c>
      <c r="C25" s="13">
        <f>vaccine!BA23</f>
        <v>109</v>
      </c>
      <c r="D25" s="13">
        <f>vaccine!BB23</f>
        <v>1043</v>
      </c>
      <c r="E25" s="13">
        <f>vaccine!BC23</f>
        <v>69</v>
      </c>
      <c r="F25" s="14">
        <f t="shared" si="31"/>
        <v>1236</v>
      </c>
      <c r="G25" s="17">
        <f t="shared" si="32"/>
        <v>23037</v>
      </c>
      <c r="H25" s="17">
        <f t="shared" si="33"/>
        <v>50373</v>
      </c>
      <c r="I25" s="17">
        <f t="shared" si="34"/>
        <v>101316</v>
      </c>
      <c r="J25" s="16">
        <f t="shared" si="35"/>
        <v>1710.0156661982446</v>
      </c>
      <c r="K25" s="66">
        <f t="shared" si="36"/>
        <v>3998.3835347863628</v>
      </c>
      <c r="L25" s="66">
        <f t="shared" si="37"/>
        <v>1682.8791500353568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52378</v>
      </c>
    </row>
    <row r="2" spans="1:17" x14ac:dyDescent="0.2">
      <c r="K2" s="5"/>
      <c r="M2" s="19" t="s">
        <v>24</v>
      </c>
      <c r="N2" s="20">
        <f>SUM(B5:B93)/SUM(F5:F93)</f>
        <v>0.29697582954675628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0.46991103134903967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vaccine!BJ3</f>
        <v>5</v>
      </c>
      <c r="C5" s="13">
        <f>vaccine!BK3</f>
        <v>35</v>
      </c>
      <c r="D5" s="13">
        <f>vaccine!BL3</f>
        <v>0</v>
      </c>
      <c r="E5" s="13">
        <f>vaccine!BM3</f>
        <v>0</v>
      </c>
      <c r="F5" s="14">
        <f>SUM(B5:E5)</f>
        <v>40</v>
      </c>
      <c r="G5" s="14">
        <f>B5</f>
        <v>5</v>
      </c>
      <c r="H5" s="14">
        <f>C5</f>
        <v>35</v>
      </c>
      <c r="I5" s="15">
        <f>F5</f>
        <v>40</v>
      </c>
      <c r="J5" s="16">
        <f t="shared" ref="J5:J13" si="0">(I5/$N$5)*100000</f>
        <v>1.0521340303019862</v>
      </c>
      <c r="K5" s="66">
        <f>100000*I5/$N$6</f>
        <v>2.6190574405130209</v>
      </c>
      <c r="L5" s="66">
        <f>100000*G5/$N$7</f>
        <v>0.61749511870108664</v>
      </c>
      <c r="M5" s="4" t="s">
        <v>76</v>
      </c>
      <c r="N5" s="67">
        <f>population!B17</f>
        <v>3801797</v>
      </c>
    </row>
    <row r="6" spans="1:17" x14ac:dyDescent="0.2">
      <c r="A6" s="12">
        <v>44201</v>
      </c>
      <c r="B6" s="13">
        <f>vaccine!BJ4</f>
        <v>105</v>
      </c>
      <c r="C6" s="13">
        <f>vaccine!BK4</f>
        <v>59</v>
      </c>
      <c r="D6" s="13">
        <f>vaccine!BL4</f>
        <v>0</v>
      </c>
      <c r="E6" s="13">
        <f>vaccine!BM4</f>
        <v>0</v>
      </c>
      <c r="F6" s="14">
        <f t="shared" ref="F6:F18" si="1">SUM(B6:E6)</f>
        <v>164</v>
      </c>
      <c r="G6" s="17">
        <f t="shared" ref="G6:H13" si="2">B6+G5</f>
        <v>110</v>
      </c>
      <c r="H6" s="17">
        <f t="shared" si="2"/>
        <v>94</v>
      </c>
      <c r="I6" s="17">
        <f t="shared" ref="I6:I13" si="3">F6+I5</f>
        <v>204</v>
      </c>
      <c r="J6" s="16">
        <f t="shared" si="0"/>
        <v>5.3658835545401296</v>
      </c>
      <c r="K6" s="66">
        <f t="shared" ref="K6:K13" si="4">100000*I6/$N$6</f>
        <v>13.357192946616406</v>
      </c>
      <c r="L6" s="66">
        <f t="shared" ref="L6:L13" si="5">100000*G6/$N$7</f>
        <v>13.584892611423907</v>
      </c>
      <c r="M6" s="6" t="s">
        <v>77</v>
      </c>
      <c r="N6" s="67">
        <f>population!C17</f>
        <v>1527267</v>
      </c>
    </row>
    <row r="7" spans="1:17" x14ac:dyDescent="0.2">
      <c r="A7" s="12">
        <v>44202</v>
      </c>
      <c r="B7" s="13">
        <f>vaccine!BJ5</f>
        <v>185</v>
      </c>
      <c r="C7" s="13">
        <f>vaccine!BK5</f>
        <v>242</v>
      </c>
      <c r="D7" s="13">
        <f>vaccine!BL5</f>
        <v>0</v>
      </c>
      <c r="E7" s="13">
        <f>vaccine!BM5</f>
        <v>0</v>
      </c>
      <c r="F7" s="14">
        <f t="shared" si="1"/>
        <v>427</v>
      </c>
      <c r="G7" s="17">
        <f t="shared" si="2"/>
        <v>295</v>
      </c>
      <c r="H7" s="17">
        <f t="shared" si="2"/>
        <v>336</v>
      </c>
      <c r="I7" s="17">
        <f t="shared" si="3"/>
        <v>631</v>
      </c>
      <c r="J7" s="16">
        <f t="shared" si="0"/>
        <v>16.59741432801383</v>
      </c>
      <c r="K7" s="66">
        <f t="shared" si="4"/>
        <v>41.315631124092903</v>
      </c>
      <c r="L7" s="66">
        <f t="shared" si="5"/>
        <v>36.432212003364114</v>
      </c>
      <c r="M7" s="5" t="s">
        <v>78</v>
      </c>
      <c r="N7" s="67">
        <f>population!E17</f>
        <v>809723</v>
      </c>
    </row>
    <row r="8" spans="1:17" x14ac:dyDescent="0.2">
      <c r="A8" s="12">
        <v>44203</v>
      </c>
      <c r="B8" s="13">
        <f>vaccine!BJ6</f>
        <v>225</v>
      </c>
      <c r="C8" s="13">
        <f>vaccine!BK6</f>
        <v>779</v>
      </c>
      <c r="D8" s="13">
        <f>vaccine!BL6</f>
        <v>0</v>
      </c>
      <c r="E8" s="13">
        <f>vaccine!BM6</f>
        <v>0</v>
      </c>
      <c r="F8" s="14">
        <f t="shared" si="1"/>
        <v>1004</v>
      </c>
      <c r="G8" s="17">
        <f t="shared" si="2"/>
        <v>520</v>
      </c>
      <c r="H8" s="17">
        <f t="shared" si="2"/>
        <v>1115</v>
      </c>
      <c r="I8" s="17">
        <f t="shared" si="3"/>
        <v>1635</v>
      </c>
      <c r="J8" s="16">
        <f t="shared" si="0"/>
        <v>43.005978488593684</v>
      </c>
      <c r="K8" s="66">
        <f t="shared" si="4"/>
        <v>107.05397288096974</v>
      </c>
      <c r="L8" s="66">
        <f t="shared" si="5"/>
        <v>64.219492344913007</v>
      </c>
    </row>
    <row r="9" spans="1:17" x14ac:dyDescent="0.2">
      <c r="A9" s="12">
        <v>44204</v>
      </c>
      <c r="B9" s="13">
        <f>vaccine!BJ7</f>
        <v>417</v>
      </c>
      <c r="C9" s="13">
        <f>vaccine!BK7</f>
        <v>1237</v>
      </c>
      <c r="D9" s="13">
        <f>vaccine!BL7</f>
        <v>0</v>
      </c>
      <c r="E9" s="13">
        <f>vaccine!BM7</f>
        <v>0</v>
      </c>
      <c r="F9" s="14">
        <f t="shared" si="1"/>
        <v>1654</v>
      </c>
      <c r="G9" s="17">
        <f t="shared" si="2"/>
        <v>937</v>
      </c>
      <c r="H9" s="17">
        <f t="shared" si="2"/>
        <v>2352</v>
      </c>
      <c r="I9" s="17">
        <f t="shared" si="3"/>
        <v>3289</v>
      </c>
      <c r="J9" s="16">
        <f t="shared" si="0"/>
        <v>86.511720641580823</v>
      </c>
      <c r="K9" s="66">
        <f t="shared" si="4"/>
        <v>215.35199804618316</v>
      </c>
      <c r="L9" s="66">
        <f t="shared" si="5"/>
        <v>115.71858524458364</v>
      </c>
    </row>
    <row r="10" spans="1:17" x14ac:dyDescent="0.2">
      <c r="A10" s="12">
        <v>44205</v>
      </c>
      <c r="B10" s="13">
        <f>vaccine!BJ8</f>
        <v>15</v>
      </c>
      <c r="C10" s="13">
        <f>vaccine!BK8</f>
        <v>1187</v>
      </c>
      <c r="D10" s="13">
        <f>vaccine!BL8</f>
        <v>0</v>
      </c>
      <c r="E10" s="13">
        <f>vaccine!BM8</f>
        <v>0</v>
      </c>
      <c r="F10" s="14">
        <f t="shared" si="1"/>
        <v>1202</v>
      </c>
      <c r="G10" s="17">
        <f t="shared" si="2"/>
        <v>952</v>
      </c>
      <c r="H10" s="17">
        <f t="shared" si="2"/>
        <v>3539</v>
      </c>
      <c r="I10" s="17">
        <f t="shared" si="3"/>
        <v>4491</v>
      </c>
      <c r="J10" s="16">
        <f t="shared" si="0"/>
        <v>118.1283482521555</v>
      </c>
      <c r="K10" s="66">
        <f t="shared" si="4"/>
        <v>294.05467413359941</v>
      </c>
      <c r="L10" s="66">
        <f t="shared" si="5"/>
        <v>117.57107060068689</v>
      </c>
    </row>
    <row r="11" spans="1:17" x14ac:dyDescent="0.2">
      <c r="A11" s="12">
        <v>44206</v>
      </c>
      <c r="B11" s="13">
        <f>vaccine!BJ9</f>
        <v>0</v>
      </c>
      <c r="C11" s="13">
        <f>vaccine!BK9</f>
        <v>631</v>
      </c>
      <c r="D11" s="13">
        <f>vaccine!BL9</f>
        <v>0</v>
      </c>
      <c r="E11" s="13">
        <f>vaccine!BM9</f>
        <v>0</v>
      </c>
      <c r="F11" s="14">
        <f t="shared" si="1"/>
        <v>631</v>
      </c>
      <c r="G11" s="17">
        <f t="shared" si="2"/>
        <v>952</v>
      </c>
      <c r="H11" s="17">
        <f t="shared" si="2"/>
        <v>4170</v>
      </c>
      <c r="I11" s="17">
        <f t="shared" si="3"/>
        <v>5122</v>
      </c>
      <c r="J11" s="16">
        <f t="shared" si="0"/>
        <v>134.72576258016932</v>
      </c>
      <c r="K11" s="66">
        <f t="shared" si="4"/>
        <v>335.37030525769234</v>
      </c>
      <c r="L11" s="66">
        <f t="shared" si="5"/>
        <v>117.57107060068689</v>
      </c>
    </row>
    <row r="12" spans="1:17" x14ac:dyDescent="0.2">
      <c r="A12" s="12">
        <v>44207</v>
      </c>
      <c r="B12" s="13">
        <f>vaccine!BJ10</f>
        <v>101</v>
      </c>
      <c r="C12" s="13">
        <f>vaccine!BK10</f>
        <v>1662</v>
      </c>
      <c r="D12" s="13">
        <f>vaccine!BL10</f>
        <v>0</v>
      </c>
      <c r="E12" s="13">
        <f>vaccine!BM10</f>
        <v>0</v>
      </c>
      <c r="F12" s="14">
        <f t="shared" si="1"/>
        <v>1763</v>
      </c>
      <c r="G12" s="17">
        <f t="shared" si="2"/>
        <v>1053</v>
      </c>
      <c r="H12" s="17">
        <f t="shared" si="2"/>
        <v>5832</v>
      </c>
      <c r="I12" s="17">
        <f>F12+I11</f>
        <v>6885</v>
      </c>
      <c r="J12" s="16">
        <f t="shared" si="0"/>
        <v>181.09856996572935</v>
      </c>
      <c r="K12" s="66">
        <f t="shared" si="4"/>
        <v>450.80526194830372</v>
      </c>
      <c r="L12" s="66">
        <f t="shared" si="5"/>
        <v>130.04447199844884</v>
      </c>
    </row>
    <row r="13" spans="1:17" x14ac:dyDescent="0.2">
      <c r="A13" s="12">
        <v>44208</v>
      </c>
      <c r="B13" s="13">
        <f>vaccine!BJ11</f>
        <v>798</v>
      </c>
      <c r="C13" s="13">
        <f>vaccine!BK11</f>
        <v>2193</v>
      </c>
      <c r="D13" s="13">
        <f>vaccine!BL11</f>
        <v>0</v>
      </c>
      <c r="E13" s="13">
        <f>vaccine!BM11</f>
        <v>0</v>
      </c>
      <c r="F13" s="14">
        <f t="shared" si="1"/>
        <v>2991</v>
      </c>
      <c r="G13" s="17">
        <f t="shared" si="2"/>
        <v>1851</v>
      </c>
      <c r="H13" s="17">
        <f t="shared" si="2"/>
        <v>8025</v>
      </c>
      <c r="I13" s="17">
        <f t="shared" si="3"/>
        <v>9876</v>
      </c>
      <c r="J13" s="16">
        <f t="shared" si="0"/>
        <v>259.77189208156034</v>
      </c>
      <c r="K13" s="66">
        <f t="shared" si="4"/>
        <v>646.64528206266493</v>
      </c>
      <c r="L13" s="66">
        <f t="shared" si="5"/>
        <v>228.59669294314227</v>
      </c>
    </row>
    <row r="14" spans="1:17" x14ac:dyDescent="0.2">
      <c r="A14" s="12">
        <v>44209</v>
      </c>
      <c r="B14" s="13">
        <f>vaccine!BJ12</f>
        <v>552</v>
      </c>
      <c r="C14" s="13">
        <f>vaccine!BK12</f>
        <v>2172</v>
      </c>
      <c r="D14" s="13">
        <f>vaccine!BL12</f>
        <v>0</v>
      </c>
      <c r="E14" s="13">
        <f>vaccine!BM12</f>
        <v>0</v>
      </c>
      <c r="F14" s="14">
        <f t="shared" si="1"/>
        <v>2724</v>
      </c>
      <c r="G14" s="17">
        <f t="shared" ref="G14:G17" si="6">B14+G13</f>
        <v>2403</v>
      </c>
      <c r="H14" s="17">
        <f t="shared" ref="H14:H17" si="7">C14+H13</f>
        <v>10197</v>
      </c>
      <c r="I14" s="17">
        <f t="shared" ref="I14:I17" si="8">F14+I13</f>
        <v>12600</v>
      </c>
      <c r="J14" s="16">
        <f t="shared" ref="J14:J17" si="9">(I14/$N$5)*100000</f>
        <v>331.42221954512564</v>
      </c>
      <c r="K14" s="66">
        <f t="shared" ref="K14:K17" si="10">100000*I14/$N$6</f>
        <v>825.00309376160158</v>
      </c>
      <c r="L14" s="66">
        <f t="shared" ref="L14:L17" si="11">100000*G14/$N$7</f>
        <v>296.76815404774226</v>
      </c>
    </row>
    <row r="15" spans="1:17" x14ac:dyDescent="0.2">
      <c r="A15" s="12">
        <v>44210</v>
      </c>
      <c r="B15" s="13">
        <f>vaccine!BJ13</f>
        <v>555</v>
      </c>
      <c r="C15" s="13">
        <f>vaccine!BK13</f>
        <v>2171</v>
      </c>
      <c r="D15" s="13">
        <f>vaccine!BL13</f>
        <v>0</v>
      </c>
      <c r="E15" s="13">
        <f>vaccine!BM13</f>
        <v>0</v>
      </c>
      <c r="F15" s="14">
        <f t="shared" si="1"/>
        <v>2726</v>
      </c>
      <c r="G15" s="17">
        <f t="shared" si="6"/>
        <v>2958</v>
      </c>
      <c r="H15" s="17">
        <f t="shared" si="7"/>
        <v>12368</v>
      </c>
      <c r="I15" s="17">
        <f t="shared" si="8"/>
        <v>15326</v>
      </c>
      <c r="J15" s="16">
        <f t="shared" si="9"/>
        <v>403.12515371020595</v>
      </c>
      <c r="K15" s="66">
        <f t="shared" si="10"/>
        <v>1003.491858332564</v>
      </c>
      <c r="L15" s="66">
        <f t="shared" si="11"/>
        <v>365.3101122235629</v>
      </c>
    </row>
    <row r="16" spans="1:17" x14ac:dyDescent="0.2">
      <c r="A16" s="12">
        <v>44211</v>
      </c>
      <c r="B16" s="13">
        <f>vaccine!BJ14</f>
        <v>523</v>
      </c>
      <c r="C16" s="13">
        <f>vaccine!BK14</f>
        <v>1931</v>
      </c>
      <c r="D16" s="13">
        <f>vaccine!BL14</f>
        <v>0</v>
      </c>
      <c r="E16" s="13">
        <f>vaccine!BM14</f>
        <v>0</v>
      </c>
      <c r="F16" s="14">
        <f t="shared" si="1"/>
        <v>2454</v>
      </c>
      <c r="G16" s="17">
        <f t="shared" si="6"/>
        <v>3481</v>
      </c>
      <c r="H16" s="17">
        <f t="shared" si="7"/>
        <v>14299</v>
      </c>
      <c r="I16" s="17">
        <f t="shared" si="8"/>
        <v>17780</v>
      </c>
      <c r="J16" s="16">
        <f t="shared" si="9"/>
        <v>467.67357646923278</v>
      </c>
      <c r="K16" s="66">
        <f t="shared" si="10"/>
        <v>1164.1710323080379</v>
      </c>
      <c r="L16" s="66">
        <f t="shared" si="11"/>
        <v>429.90010163969652</v>
      </c>
    </row>
    <row r="17" spans="1:12" x14ac:dyDescent="0.2">
      <c r="A17" s="12">
        <v>44212</v>
      </c>
      <c r="B17" s="13">
        <f>vaccine!BJ15</f>
        <v>32</v>
      </c>
      <c r="C17" s="13">
        <f>vaccine!BK15</f>
        <v>659</v>
      </c>
      <c r="D17" s="13">
        <f>vaccine!BL15</f>
        <v>0</v>
      </c>
      <c r="E17" s="13">
        <f>vaccine!BM15</f>
        <v>0</v>
      </c>
      <c r="F17" s="14">
        <f t="shared" si="1"/>
        <v>691</v>
      </c>
      <c r="G17" s="17">
        <f t="shared" si="6"/>
        <v>3513</v>
      </c>
      <c r="H17" s="17">
        <f t="shared" si="7"/>
        <v>14958</v>
      </c>
      <c r="I17" s="17">
        <f t="shared" si="8"/>
        <v>18471</v>
      </c>
      <c r="J17" s="16">
        <f t="shared" si="9"/>
        <v>485.84919184269961</v>
      </c>
      <c r="K17" s="66">
        <f t="shared" si="10"/>
        <v>1209.4152495929002</v>
      </c>
      <c r="L17" s="66">
        <f t="shared" si="11"/>
        <v>433.85207039938348</v>
      </c>
    </row>
    <row r="18" spans="1:12" x14ac:dyDescent="0.2">
      <c r="A18" s="12">
        <v>44213</v>
      </c>
      <c r="B18" s="13">
        <f>vaccine!BJ16</f>
        <v>0</v>
      </c>
      <c r="C18" s="13">
        <f>vaccine!BK16</f>
        <v>362</v>
      </c>
      <c r="D18" s="13">
        <f>vaccine!BL16</f>
        <v>0</v>
      </c>
      <c r="E18" s="13">
        <f>vaccine!BM16</f>
        <v>0</v>
      </c>
      <c r="F18" s="14">
        <f t="shared" si="1"/>
        <v>362</v>
      </c>
      <c r="G18" s="17">
        <f t="shared" ref="G18" si="12">B18+G17</f>
        <v>3513</v>
      </c>
      <c r="H18" s="17">
        <f t="shared" ref="H18" si="13">C18+H17</f>
        <v>15320</v>
      </c>
      <c r="I18" s="17">
        <f>F18+I17</f>
        <v>18833</v>
      </c>
      <c r="J18" s="16">
        <f t="shared" ref="J18" si="14">(I18/$N$5)*100000</f>
        <v>495.37100481693261</v>
      </c>
      <c r="K18" s="66">
        <f t="shared" ref="K18" si="15">100000*I18/$N$6</f>
        <v>1233.1177194295431</v>
      </c>
      <c r="L18" s="66">
        <f t="shared" ref="L18" si="16">100000*G18/$N$7</f>
        <v>433.85207039938348</v>
      </c>
    </row>
    <row r="19" spans="1:12" x14ac:dyDescent="0.2">
      <c r="A19" s="12">
        <v>44214</v>
      </c>
      <c r="B19" s="13">
        <f>vaccine!BJ17</f>
        <v>110</v>
      </c>
      <c r="C19" s="13">
        <f>vaccine!BK17</f>
        <v>1135</v>
      </c>
      <c r="D19" s="13">
        <f>vaccine!BL17</f>
        <v>481</v>
      </c>
      <c r="E19" s="13">
        <f>vaccine!BM17</f>
        <v>0</v>
      </c>
      <c r="F19" s="14">
        <f t="shared" ref="F19:F22" si="17">SUM(B19:E19)</f>
        <v>1726</v>
      </c>
      <c r="G19" s="17">
        <f t="shared" ref="G19:G22" si="18">B19+G18</f>
        <v>3623</v>
      </c>
      <c r="H19" s="17">
        <f t="shared" ref="H19:H22" si="19">C19+H18</f>
        <v>16455</v>
      </c>
      <c r="I19" s="17">
        <f t="shared" ref="I19:I22" si="20">F19+I18</f>
        <v>20559</v>
      </c>
      <c r="J19" s="16">
        <f t="shared" ref="J19:J22" si="21">(I19/$N$5)*100000</f>
        <v>540.77058822446327</v>
      </c>
      <c r="K19" s="66">
        <f t="shared" ref="K19:K22" si="22">100000*I19/$N$6</f>
        <v>1346.13004798768</v>
      </c>
      <c r="L19" s="66">
        <f t="shared" ref="L19:L22" si="23">100000*G19/$N$7</f>
        <v>447.4369630108074</v>
      </c>
    </row>
    <row r="20" spans="1:12" x14ac:dyDescent="0.2">
      <c r="A20" s="12">
        <v>44215</v>
      </c>
      <c r="B20" s="13">
        <f>vaccine!BJ18</f>
        <v>1715</v>
      </c>
      <c r="C20" s="13">
        <f>vaccine!BK18</f>
        <v>1963</v>
      </c>
      <c r="D20" s="13">
        <f>vaccine!BL18</f>
        <v>797</v>
      </c>
      <c r="E20" s="13">
        <f>vaccine!BM18</f>
        <v>0</v>
      </c>
      <c r="F20" s="14">
        <f t="shared" si="17"/>
        <v>4475</v>
      </c>
      <c r="G20" s="17">
        <f t="shared" si="18"/>
        <v>5338</v>
      </c>
      <c r="H20" s="17">
        <f t="shared" si="19"/>
        <v>18418</v>
      </c>
      <c r="I20" s="17">
        <f t="shared" si="20"/>
        <v>25034</v>
      </c>
      <c r="J20" s="16">
        <f t="shared" si="21"/>
        <v>658.47808286449799</v>
      </c>
      <c r="K20" s="66">
        <f t="shared" si="22"/>
        <v>1639.1370991450742</v>
      </c>
      <c r="L20" s="66">
        <f t="shared" si="23"/>
        <v>659.2377887252801</v>
      </c>
    </row>
    <row r="21" spans="1:12" x14ac:dyDescent="0.2">
      <c r="A21" s="12">
        <v>44216</v>
      </c>
      <c r="B21" s="13">
        <f>vaccine!BJ19</f>
        <v>2653</v>
      </c>
      <c r="C21" s="13">
        <f>vaccine!BK19</f>
        <v>1403</v>
      </c>
      <c r="D21" s="13">
        <f>vaccine!BL19</f>
        <v>1680</v>
      </c>
      <c r="E21" s="13">
        <f>vaccine!BM19</f>
        <v>96</v>
      </c>
      <c r="F21" s="14">
        <f t="shared" si="17"/>
        <v>5832</v>
      </c>
      <c r="G21" s="17">
        <f t="shared" si="18"/>
        <v>7991</v>
      </c>
      <c r="H21" s="17">
        <f t="shared" si="19"/>
        <v>19821</v>
      </c>
      <c r="I21" s="17">
        <f t="shared" si="20"/>
        <v>30866</v>
      </c>
      <c r="J21" s="16">
        <f t="shared" si="21"/>
        <v>811.87922448252766</v>
      </c>
      <c r="K21" s="66">
        <f t="shared" si="22"/>
        <v>2020.9956739718725</v>
      </c>
      <c r="L21" s="66">
        <f t="shared" si="23"/>
        <v>986.88069870807669</v>
      </c>
    </row>
    <row r="22" spans="1:12" x14ac:dyDescent="0.2">
      <c r="A22" s="12">
        <v>44217</v>
      </c>
      <c r="B22" s="13">
        <f>vaccine!BJ20</f>
        <v>2967</v>
      </c>
      <c r="C22" s="13">
        <f>vaccine!BK20</f>
        <v>1714</v>
      </c>
      <c r="D22" s="13">
        <f>vaccine!BL20</f>
        <v>2064</v>
      </c>
      <c r="E22" s="13">
        <f>vaccine!BM20</f>
        <v>81</v>
      </c>
      <c r="F22" s="14">
        <f t="shared" si="17"/>
        <v>6826</v>
      </c>
      <c r="G22" s="17">
        <f t="shared" si="18"/>
        <v>10958</v>
      </c>
      <c r="H22" s="17">
        <f t="shared" si="19"/>
        <v>21535</v>
      </c>
      <c r="I22" s="17">
        <f t="shared" si="20"/>
        <v>37692</v>
      </c>
      <c r="J22" s="16">
        <f t="shared" si="21"/>
        <v>991.42589675356146</v>
      </c>
      <c r="K22" s="66">
        <f t="shared" si="22"/>
        <v>2467.9378261954198</v>
      </c>
      <c r="L22" s="66">
        <f t="shared" si="23"/>
        <v>1353.3023021453016</v>
      </c>
    </row>
    <row r="23" spans="1:12" x14ac:dyDescent="0.2">
      <c r="A23" s="12">
        <v>44218</v>
      </c>
      <c r="B23" s="13">
        <f>vaccine!BJ21</f>
        <v>4597</v>
      </c>
      <c r="C23" s="13">
        <f>vaccine!BK21</f>
        <v>2385</v>
      </c>
      <c r="D23" s="13">
        <f>vaccine!BL21</f>
        <v>2419</v>
      </c>
      <c r="E23" s="13">
        <f>vaccine!BM21</f>
        <v>122</v>
      </c>
      <c r="F23" s="14">
        <f t="shared" ref="F23:F25" si="24">SUM(B23:E23)</f>
        <v>9523</v>
      </c>
      <c r="G23" s="17">
        <f t="shared" ref="G23:G25" si="25">B23+G22</f>
        <v>15555</v>
      </c>
      <c r="H23" s="17">
        <f t="shared" ref="H23:H25" si="26">C23+H22</f>
        <v>23920</v>
      </c>
      <c r="I23" s="17">
        <f t="shared" ref="I23:I25" si="27">F23+I22</f>
        <v>47215</v>
      </c>
      <c r="J23" s="16">
        <f t="shared" ref="J23:J25" si="28">(I23/$N$5)*100000</f>
        <v>1241.9127060177068</v>
      </c>
      <c r="K23" s="66">
        <f t="shared" ref="K23:K25" si="29">100000*I23/$N$6</f>
        <v>3091.4699263455573</v>
      </c>
      <c r="L23" s="66">
        <f t="shared" ref="L23:L25" si="30">100000*G23/$N$7</f>
        <v>1921.0273142790807</v>
      </c>
    </row>
    <row r="24" spans="1:12" x14ac:dyDescent="0.2">
      <c r="A24" s="12">
        <v>44219</v>
      </c>
      <c r="B24" s="13">
        <f>vaccine!BJ22</f>
        <v>0</v>
      </c>
      <c r="C24" s="13">
        <f>vaccine!BK22</f>
        <v>493</v>
      </c>
      <c r="D24" s="13">
        <f>vaccine!BL22</f>
        <v>2619</v>
      </c>
      <c r="E24" s="13">
        <f>vaccine!BM22</f>
        <v>152</v>
      </c>
      <c r="F24" s="14">
        <f t="shared" si="24"/>
        <v>3264</v>
      </c>
      <c r="G24" s="17">
        <f t="shared" si="25"/>
        <v>15555</v>
      </c>
      <c r="H24" s="17">
        <f t="shared" si="26"/>
        <v>24413</v>
      </c>
      <c r="I24" s="17">
        <f t="shared" si="27"/>
        <v>50479</v>
      </c>
      <c r="J24" s="16">
        <f t="shared" si="28"/>
        <v>1327.7668428903489</v>
      </c>
      <c r="K24" s="66">
        <f t="shared" si="29"/>
        <v>3305.1850134914198</v>
      </c>
      <c r="L24" s="66">
        <f t="shared" si="30"/>
        <v>1921.0273142790807</v>
      </c>
    </row>
    <row r="25" spans="1:12" x14ac:dyDescent="0.2">
      <c r="A25" s="12">
        <v>44220</v>
      </c>
      <c r="B25" s="13">
        <f>vaccine!BJ23</f>
        <v>0</v>
      </c>
      <c r="C25" s="13">
        <f>vaccine!BK23</f>
        <v>200</v>
      </c>
      <c r="D25" s="13">
        <f>vaccine!BL23</f>
        <v>1250</v>
      </c>
      <c r="E25" s="13">
        <f>vaccine!BM23</f>
        <v>449</v>
      </c>
      <c r="F25" s="14">
        <f t="shared" si="24"/>
        <v>1899</v>
      </c>
      <c r="G25" s="17">
        <f t="shared" si="25"/>
        <v>15555</v>
      </c>
      <c r="H25" s="17">
        <f t="shared" si="26"/>
        <v>24613</v>
      </c>
      <c r="I25" s="17">
        <f t="shared" si="27"/>
        <v>52378</v>
      </c>
      <c r="J25" s="16">
        <f t="shared" si="28"/>
        <v>1377.7169059789358</v>
      </c>
      <c r="K25" s="66">
        <f t="shared" si="29"/>
        <v>3429.5247654797754</v>
      </c>
      <c r="L25" s="66">
        <f t="shared" si="30"/>
        <v>1921.0273142790807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70157</v>
      </c>
    </row>
    <row r="2" spans="1:17" x14ac:dyDescent="0.2">
      <c r="K2" s="5"/>
      <c r="M2" s="19" t="s">
        <v>24</v>
      </c>
      <c r="N2" s="20">
        <f>SUM(B5:B93)/SUM(F5:F93)</f>
        <v>0.23374716706814716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0.47124306911641034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vaccine!BE3</f>
        <v>10</v>
      </c>
      <c r="C5" s="13">
        <f>vaccine!BF3</f>
        <v>85</v>
      </c>
      <c r="D5" s="13">
        <f>vaccine!BG3</f>
        <v>0</v>
      </c>
      <c r="E5" s="13">
        <f>vaccine!BH3</f>
        <v>0</v>
      </c>
      <c r="F5" s="14">
        <f>SUM(B5:E5)</f>
        <v>95</v>
      </c>
      <c r="G5" s="14">
        <f>B5</f>
        <v>10</v>
      </c>
      <c r="H5" s="14">
        <f>C5</f>
        <v>85</v>
      </c>
      <c r="I5" s="15">
        <f>F5</f>
        <v>95</v>
      </c>
      <c r="J5" s="16">
        <f t="shared" ref="J5:J12" si="0">(I5/$N$5)*100000</f>
        <v>1.8790854036404017</v>
      </c>
      <c r="K5" s="66">
        <f>100000*I5/$N$6</f>
        <v>4.3449586131258</v>
      </c>
      <c r="L5" s="66">
        <f>100000*G5/$N$7</f>
        <v>0.84196274988401965</v>
      </c>
      <c r="M5" s="4" t="s">
        <v>76</v>
      </c>
      <c r="N5" s="67">
        <f>population!B18</f>
        <v>5055651</v>
      </c>
    </row>
    <row r="6" spans="1:17" x14ac:dyDescent="0.2">
      <c r="A6" s="12">
        <v>44201</v>
      </c>
      <c r="B6" s="13">
        <f>vaccine!BE4</f>
        <v>0</v>
      </c>
      <c r="C6" s="13">
        <f>vaccine!BF4</f>
        <v>305</v>
      </c>
      <c r="D6" s="13">
        <f>vaccine!BG4</f>
        <v>0</v>
      </c>
      <c r="E6" s="13">
        <f>vaccine!BH4</f>
        <v>0</v>
      </c>
      <c r="F6" s="14">
        <f t="shared" ref="F6:F18" si="1">SUM(B6:E6)</f>
        <v>305</v>
      </c>
      <c r="G6" s="17">
        <f t="shared" ref="G6:H12" si="2">B6+G5</f>
        <v>10</v>
      </c>
      <c r="H6" s="17">
        <f t="shared" si="2"/>
        <v>390</v>
      </c>
      <c r="I6" s="17">
        <f t="shared" ref="I6:I7" si="3">F6+I5</f>
        <v>400</v>
      </c>
      <c r="J6" s="16">
        <f t="shared" si="0"/>
        <v>7.9119385416437966</v>
      </c>
      <c r="K6" s="66">
        <f t="shared" ref="K6:K12" si="4">100000*I6/$N$6</f>
        <v>18.294562581582316</v>
      </c>
      <c r="L6" s="66">
        <f t="shared" ref="L6:L12" si="5">100000*G6/$N$7</f>
        <v>0.84196274988401965</v>
      </c>
      <c r="M6" s="6" t="s">
        <v>77</v>
      </c>
      <c r="N6" s="67">
        <f>population!C18</f>
        <v>2186442</v>
      </c>
    </row>
    <row r="7" spans="1:17" x14ac:dyDescent="0.2">
      <c r="A7" s="12">
        <v>44202</v>
      </c>
      <c r="B7" s="13">
        <f>vaccine!BE5</f>
        <v>61</v>
      </c>
      <c r="C7" s="13">
        <f>vaccine!BF5</f>
        <v>698</v>
      </c>
      <c r="D7" s="13">
        <f>vaccine!BG5</f>
        <v>0</v>
      </c>
      <c r="E7" s="13">
        <f>vaccine!BH5</f>
        <v>0</v>
      </c>
      <c r="F7" s="14">
        <f t="shared" si="1"/>
        <v>759</v>
      </c>
      <c r="G7" s="17">
        <f t="shared" si="2"/>
        <v>71</v>
      </c>
      <c r="H7" s="17">
        <f t="shared" si="2"/>
        <v>1088</v>
      </c>
      <c r="I7" s="17">
        <f t="shared" si="3"/>
        <v>1159</v>
      </c>
      <c r="J7" s="16">
        <f t="shared" si="0"/>
        <v>22.924841924412902</v>
      </c>
      <c r="K7" s="66">
        <f t="shared" si="4"/>
        <v>53.008495080134757</v>
      </c>
      <c r="L7" s="66">
        <f t="shared" si="5"/>
        <v>5.9779355241765391</v>
      </c>
      <c r="M7" s="5" t="s">
        <v>78</v>
      </c>
      <c r="N7" s="67">
        <f>population!E18</f>
        <v>1187701</v>
      </c>
    </row>
    <row r="8" spans="1:17" x14ac:dyDescent="0.2">
      <c r="A8" s="12">
        <v>44203</v>
      </c>
      <c r="B8" s="13">
        <f>vaccine!BE6</f>
        <v>309</v>
      </c>
      <c r="C8" s="13">
        <f>vaccine!BF6</f>
        <v>1179</v>
      </c>
      <c r="D8" s="13">
        <f>vaccine!BG6</f>
        <v>0</v>
      </c>
      <c r="E8" s="13">
        <f>vaccine!BH6</f>
        <v>0</v>
      </c>
      <c r="F8" s="14">
        <f t="shared" si="1"/>
        <v>1488</v>
      </c>
      <c r="G8" s="17">
        <f t="shared" si="2"/>
        <v>380</v>
      </c>
      <c r="H8" s="17">
        <f t="shared" si="2"/>
        <v>2267</v>
      </c>
      <c r="I8" s="17">
        <f t="shared" ref="I8:I11" si="6">F8+I7</f>
        <v>2647</v>
      </c>
      <c r="J8" s="16">
        <f t="shared" si="0"/>
        <v>52.357253299327823</v>
      </c>
      <c r="K8" s="66">
        <f t="shared" si="4"/>
        <v>121.06426788362097</v>
      </c>
      <c r="L8" s="66">
        <f t="shared" si="5"/>
        <v>31.994584495592747</v>
      </c>
    </row>
    <row r="9" spans="1:17" x14ac:dyDescent="0.2">
      <c r="A9" s="12">
        <v>44204</v>
      </c>
      <c r="B9" s="13">
        <f>vaccine!BE7</f>
        <v>247</v>
      </c>
      <c r="C9" s="13">
        <f>vaccine!BF7</f>
        <v>1798</v>
      </c>
      <c r="D9" s="13">
        <f>vaccine!BG7</f>
        <v>0</v>
      </c>
      <c r="E9" s="13">
        <f>vaccine!BH7</f>
        <v>0</v>
      </c>
      <c r="F9" s="14">
        <f t="shared" si="1"/>
        <v>2045</v>
      </c>
      <c r="G9" s="17">
        <f t="shared" si="2"/>
        <v>627</v>
      </c>
      <c r="H9" s="17">
        <f t="shared" si="2"/>
        <v>4065</v>
      </c>
      <c r="I9" s="17">
        <f t="shared" si="6"/>
        <v>4692</v>
      </c>
      <c r="J9" s="16">
        <f t="shared" si="0"/>
        <v>92.807039093481734</v>
      </c>
      <c r="K9" s="66">
        <f t="shared" si="4"/>
        <v>214.59521908196055</v>
      </c>
      <c r="L9" s="66">
        <f t="shared" si="5"/>
        <v>52.79106441772803</v>
      </c>
    </row>
    <row r="10" spans="1:17" x14ac:dyDescent="0.2">
      <c r="A10" s="12">
        <v>44205</v>
      </c>
      <c r="B10" s="13">
        <f>vaccine!BE8</f>
        <v>35</v>
      </c>
      <c r="C10" s="13">
        <f>vaccine!BF8</f>
        <v>495</v>
      </c>
      <c r="D10" s="13">
        <f>vaccine!BG8</f>
        <v>0</v>
      </c>
      <c r="E10" s="13">
        <f>vaccine!BH8</f>
        <v>0</v>
      </c>
      <c r="F10" s="14">
        <f t="shared" si="1"/>
        <v>530</v>
      </c>
      <c r="G10" s="17">
        <f t="shared" si="2"/>
        <v>662</v>
      </c>
      <c r="H10" s="17">
        <f t="shared" si="2"/>
        <v>4560</v>
      </c>
      <c r="I10" s="17">
        <f t="shared" si="6"/>
        <v>5222</v>
      </c>
      <c r="J10" s="16">
        <f t="shared" si="0"/>
        <v>103.29035766115976</v>
      </c>
      <c r="K10" s="66">
        <f t="shared" si="4"/>
        <v>238.83551450255712</v>
      </c>
      <c r="L10" s="66">
        <f t="shared" si="5"/>
        <v>55.737934042322102</v>
      </c>
    </row>
    <row r="11" spans="1:17" x14ac:dyDescent="0.2">
      <c r="A11" s="12">
        <v>44206</v>
      </c>
      <c r="B11" s="13">
        <f>vaccine!BE9</f>
        <v>4</v>
      </c>
      <c r="C11" s="13">
        <f>vaccine!BF9</f>
        <v>102</v>
      </c>
      <c r="D11" s="13">
        <f>vaccine!BG9</f>
        <v>0</v>
      </c>
      <c r="E11" s="13">
        <f>vaccine!BH9</f>
        <v>0</v>
      </c>
      <c r="F11" s="14">
        <f t="shared" si="1"/>
        <v>106</v>
      </c>
      <c r="G11" s="17">
        <f t="shared" si="2"/>
        <v>666</v>
      </c>
      <c r="H11" s="17">
        <f t="shared" si="2"/>
        <v>4662</v>
      </c>
      <c r="I11" s="17">
        <f t="shared" si="6"/>
        <v>5328</v>
      </c>
      <c r="J11" s="16">
        <f t="shared" si="0"/>
        <v>105.38702137469537</v>
      </c>
      <c r="K11" s="66">
        <f t="shared" si="4"/>
        <v>243.68357358667643</v>
      </c>
      <c r="L11" s="66">
        <f t="shared" si="5"/>
        <v>56.074719142275704</v>
      </c>
    </row>
    <row r="12" spans="1:17" x14ac:dyDescent="0.2">
      <c r="A12" s="12">
        <v>44207</v>
      </c>
      <c r="B12" s="13">
        <f>vaccine!BE10</f>
        <v>577</v>
      </c>
      <c r="C12" s="13">
        <f>vaccine!BF10</f>
        <v>1656</v>
      </c>
      <c r="D12" s="13">
        <f>vaccine!BG10</f>
        <v>0</v>
      </c>
      <c r="E12" s="13">
        <f>vaccine!BH10</f>
        <v>0</v>
      </c>
      <c r="F12" s="14">
        <f t="shared" si="1"/>
        <v>2233</v>
      </c>
      <c r="G12" s="17">
        <f t="shared" si="2"/>
        <v>1243</v>
      </c>
      <c r="H12" s="17">
        <f t="shared" si="2"/>
        <v>6318</v>
      </c>
      <c r="I12" s="17">
        <f>F12+I11</f>
        <v>7561</v>
      </c>
      <c r="J12" s="16">
        <f t="shared" si="0"/>
        <v>149.55541828342186</v>
      </c>
      <c r="K12" s="66">
        <f t="shared" si="4"/>
        <v>345.81296919835972</v>
      </c>
      <c r="L12" s="66">
        <f t="shared" si="5"/>
        <v>104.65596981058364</v>
      </c>
    </row>
    <row r="13" spans="1:17" x14ac:dyDescent="0.2">
      <c r="A13" s="12">
        <v>44208</v>
      </c>
      <c r="B13" s="13">
        <f>vaccine!BE11</f>
        <v>1857</v>
      </c>
      <c r="C13" s="13">
        <f>vaccine!BF11</f>
        <v>3184</v>
      </c>
      <c r="D13" s="13">
        <f>vaccine!BG11</f>
        <v>0</v>
      </c>
      <c r="E13" s="13">
        <f>vaccine!BH11</f>
        <v>0</v>
      </c>
      <c r="F13" s="14">
        <f t="shared" si="1"/>
        <v>5041</v>
      </c>
      <c r="G13" s="17">
        <f t="shared" ref="G13" si="7">B13+G12</f>
        <v>3100</v>
      </c>
      <c r="H13" s="17">
        <f>C13+H12</f>
        <v>9502</v>
      </c>
      <c r="I13" s="17">
        <f t="shared" ref="I13" si="8">F13+I12</f>
        <v>12602</v>
      </c>
      <c r="J13" s="16">
        <f t="shared" ref="J13" si="9">(I13/$N$5)*100000</f>
        <v>249.26562375448782</v>
      </c>
      <c r="K13" s="66">
        <f t="shared" ref="K13" si="10">100000*I13/$N$6</f>
        <v>576.37019413275084</v>
      </c>
      <c r="L13" s="66">
        <f t="shared" ref="L13" si="11">100000*G13/$N$7</f>
        <v>261.00845246404606</v>
      </c>
    </row>
    <row r="14" spans="1:17" x14ac:dyDescent="0.2">
      <c r="A14" s="12">
        <v>44209</v>
      </c>
      <c r="B14" s="13">
        <f>vaccine!BE12</f>
        <v>798</v>
      </c>
      <c r="C14" s="13">
        <f>vaccine!BF12</f>
        <v>2971</v>
      </c>
      <c r="D14" s="13">
        <f>vaccine!BG12</f>
        <v>0</v>
      </c>
      <c r="E14" s="13">
        <f>vaccine!BH12</f>
        <v>0</v>
      </c>
      <c r="F14" s="14">
        <f t="shared" si="1"/>
        <v>3769</v>
      </c>
      <c r="G14" s="17">
        <f t="shared" ref="G14:G17" si="12">B14+G13</f>
        <v>3898</v>
      </c>
      <c r="H14" s="17">
        <f t="shared" ref="H14:H17" si="13">C14+H13</f>
        <v>12473</v>
      </c>
      <c r="I14" s="17">
        <f t="shared" ref="I14:I17" si="14">F14+I13</f>
        <v>16371</v>
      </c>
      <c r="J14" s="16">
        <f t="shared" ref="J14:J17" si="15">(I14/$N$5)*100000</f>
        <v>323.81586466312649</v>
      </c>
      <c r="K14" s="66">
        <f t="shared" ref="K14:K17" si="16">100000*I14/$N$6</f>
        <v>748.75071005771019</v>
      </c>
      <c r="L14" s="66">
        <f t="shared" ref="L14:L17" si="17">100000*G14/$N$7</f>
        <v>328.19707990479083</v>
      </c>
    </row>
    <row r="15" spans="1:17" x14ac:dyDescent="0.2">
      <c r="A15" s="12">
        <v>44210</v>
      </c>
      <c r="B15" s="13">
        <f>vaccine!BE13</f>
        <v>2045</v>
      </c>
      <c r="C15" s="13">
        <f>vaccine!BF13</f>
        <v>3601</v>
      </c>
      <c r="D15" s="13">
        <f>vaccine!BG13</f>
        <v>0</v>
      </c>
      <c r="E15" s="13">
        <f>vaccine!BH13</f>
        <v>0</v>
      </c>
      <c r="F15" s="14">
        <f t="shared" si="1"/>
        <v>5646</v>
      </c>
      <c r="G15" s="17">
        <f t="shared" si="12"/>
        <v>5943</v>
      </c>
      <c r="H15" s="17">
        <f t="shared" si="13"/>
        <v>16074</v>
      </c>
      <c r="I15" s="17">
        <f t="shared" si="14"/>
        <v>22017</v>
      </c>
      <c r="J15" s="16">
        <f t="shared" si="15"/>
        <v>435.49287717842867</v>
      </c>
      <c r="K15" s="66">
        <f t="shared" si="16"/>
        <v>1006.9784608967445</v>
      </c>
      <c r="L15" s="66">
        <f t="shared" si="17"/>
        <v>500.37846225607285</v>
      </c>
    </row>
    <row r="16" spans="1:17" x14ac:dyDescent="0.2">
      <c r="A16" s="12">
        <v>44211</v>
      </c>
      <c r="B16" s="13">
        <f>vaccine!BE14</f>
        <v>1317</v>
      </c>
      <c r="C16" s="13">
        <f>vaccine!BF14</f>
        <v>3191</v>
      </c>
      <c r="D16" s="13">
        <f>vaccine!BG14</f>
        <v>0</v>
      </c>
      <c r="E16" s="13">
        <f>vaccine!BH14</f>
        <v>0</v>
      </c>
      <c r="F16" s="14">
        <f t="shared" si="1"/>
        <v>4508</v>
      </c>
      <c r="G16" s="17">
        <f t="shared" si="12"/>
        <v>7260</v>
      </c>
      <c r="H16" s="17">
        <f t="shared" si="13"/>
        <v>19265</v>
      </c>
      <c r="I16" s="17">
        <f t="shared" si="14"/>
        <v>26525</v>
      </c>
      <c r="J16" s="16">
        <f t="shared" si="15"/>
        <v>524.66042454275419</v>
      </c>
      <c r="K16" s="66">
        <f t="shared" si="16"/>
        <v>1213.1581811911772</v>
      </c>
      <c r="L16" s="66">
        <f t="shared" si="17"/>
        <v>611.26495641579822</v>
      </c>
    </row>
    <row r="17" spans="1:12" x14ac:dyDescent="0.2">
      <c r="A17" s="12">
        <v>44212</v>
      </c>
      <c r="B17" s="13">
        <f>vaccine!BE15</f>
        <v>992</v>
      </c>
      <c r="C17" s="13">
        <f>vaccine!BF15</f>
        <v>851</v>
      </c>
      <c r="D17" s="13">
        <f>vaccine!BG15</f>
        <v>0</v>
      </c>
      <c r="E17" s="13">
        <f>vaccine!BH15</f>
        <v>0</v>
      </c>
      <c r="F17" s="14">
        <f t="shared" si="1"/>
        <v>1843</v>
      </c>
      <c r="G17" s="17">
        <f t="shared" si="12"/>
        <v>8252</v>
      </c>
      <c r="H17" s="17">
        <f t="shared" si="13"/>
        <v>20116</v>
      </c>
      <c r="I17" s="17">
        <f t="shared" si="14"/>
        <v>28368</v>
      </c>
      <c r="J17" s="16">
        <f t="shared" si="15"/>
        <v>561.11468137337795</v>
      </c>
      <c r="K17" s="66">
        <f t="shared" si="16"/>
        <v>1297.4503782858178</v>
      </c>
      <c r="L17" s="66">
        <f t="shared" si="17"/>
        <v>694.78766120429304</v>
      </c>
    </row>
    <row r="18" spans="1:12" x14ac:dyDescent="0.2">
      <c r="A18" s="12">
        <v>44213</v>
      </c>
      <c r="B18" s="13">
        <f>vaccine!BE16</f>
        <v>600</v>
      </c>
      <c r="C18" s="13">
        <f>vaccine!BF16</f>
        <v>161</v>
      </c>
      <c r="D18" s="13">
        <f>vaccine!BG16</f>
        <v>0</v>
      </c>
      <c r="E18" s="13">
        <f>vaccine!BH16</f>
        <v>0</v>
      </c>
      <c r="F18" s="14">
        <f t="shared" si="1"/>
        <v>761</v>
      </c>
      <c r="G18" s="17">
        <f t="shared" ref="G18" si="18">B18+G17</f>
        <v>8852</v>
      </c>
      <c r="H18" s="17">
        <f t="shared" ref="H18" si="19">C18+H17</f>
        <v>20277</v>
      </c>
      <c r="I18" s="17">
        <f t="shared" ref="I18" si="20">F18+I17</f>
        <v>29129</v>
      </c>
      <c r="J18" s="16">
        <f t="shared" ref="J18" si="21">(I18/$N$5)*100000</f>
        <v>576.16714444885542</v>
      </c>
      <c r="K18" s="66">
        <f t="shared" ref="K18" si="22">100000*I18/$N$6</f>
        <v>1332.2557835972782</v>
      </c>
      <c r="L18" s="66">
        <f t="shared" ref="L18" si="23">100000*G18/$N$7</f>
        <v>745.30542619733421</v>
      </c>
    </row>
    <row r="19" spans="1:12" x14ac:dyDescent="0.2">
      <c r="A19" s="12">
        <v>44214</v>
      </c>
      <c r="B19" s="13">
        <f>vaccine!BE17</f>
        <v>186</v>
      </c>
      <c r="C19" s="13">
        <f>vaccine!BF17</f>
        <v>1978</v>
      </c>
      <c r="D19" s="13">
        <f>vaccine!BG17</f>
        <v>1623</v>
      </c>
      <c r="E19" s="13">
        <f>vaccine!BH17</f>
        <v>73</v>
      </c>
      <c r="F19" s="14">
        <f t="shared" ref="F19:F22" si="24">SUM(B19:E19)</f>
        <v>3860</v>
      </c>
      <c r="G19" s="17">
        <f t="shared" ref="G19:G22" si="25">B19+G18</f>
        <v>9038</v>
      </c>
      <c r="H19" s="17">
        <f t="shared" ref="H19:H22" si="26">C19+H18</f>
        <v>22255</v>
      </c>
      <c r="I19" s="17">
        <f t="shared" ref="I19:I22" si="27">F19+I18</f>
        <v>32989</v>
      </c>
      <c r="J19" s="16">
        <f t="shared" ref="J19:J22" si="28">(I19/$N$5)*100000</f>
        <v>652.51735137571791</v>
      </c>
      <c r="K19" s="66">
        <f t="shared" ref="K19:K22" si="29">100000*I19/$N$6</f>
        <v>1508.7983125095475</v>
      </c>
      <c r="L19" s="66">
        <f t="shared" ref="L19:L22" si="30">100000*G19/$N$7</f>
        <v>760.96593334517695</v>
      </c>
    </row>
    <row r="20" spans="1:12" x14ac:dyDescent="0.2">
      <c r="A20" s="12">
        <v>44215</v>
      </c>
      <c r="B20" s="13">
        <f>vaccine!BE18</f>
        <v>2248</v>
      </c>
      <c r="C20" s="13">
        <f>vaccine!BF18</f>
        <v>2731</v>
      </c>
      <c r="D20" s="13">
        <f>vaccine!BG18</f>
        <v>3944</v>
      </c>
      <c r="E20" s="13">
        <f>vaccine!BH18</f>
        <v>76</v>
      </c>
      <c r="F20" s="14">
        <f t="shared" si="24"/>
        <v>8999</v>
      </c>
      <c r="G20" s="17">
        <f t="shared" si="25"/>
        <v>11286</v>
      </c>
      <c r="H20" s="17">
        <f t="shared" si="26"/>
        <v>24986</v>
      </c>
      <c r="I20" s="17">
        <f t="shared" si="27"/>
        <v>41988</v>
      </c>
      <c r="J20" s="16">
        <f t="shared" si="28"/>
        <v>830.51618871634923</v>
      </c>
      <c r="K20" s="66">
        <f t="shared" si="29"/>
        <v>1920.3802341886956</v>
      </c>
      <c r="L20" s="66">
        <f t="shared" si="30"/>
        <v>950.23915951910453</v>
      </c>
    </row>
    <row r="21" spans="1:12" x14ac:dyDescent="0.2">
      <c r="A21" s="12">
        <v>44216</v>
      </c>
      <c r="B21" s="13">
        <f>vaccine!BE19</f>
        <v>2265</v>
      </c>
      <c r="C21" s="13">
        <f>vaccine!BF19</f>
        <v>1988</v>
      </c>
      <c r="D21" s="13">
        <f>vaccine!BG19</f>
        <v>1381</v>
      </c>
      <c r="E21" s="13">
        <f>vaccine!BH19</f>
        <v>283</v>
      </c>
      <c r="F21" s="14">
        <f t="shared" si="24"/>
        <v>5917</v>
      </c>
      <c r="G21" s="17">
        <f t="shared" si="25"/>
        <v>13551</v>
      </c>
      <c r="H21" s="17">
        <f t="shared" si="26"/>
        <v>26974</v>
      </c>
      <c r="I21" s="17">
        <f t="shared" si="27"/>
        <v>47905</v>
      </c>
      <c r="J21" s="16">
        <f t="shared" si="28"/>
        <v>947.55353959361526</v>
      </c>
      <c r="K21" s="66">
        <f t="shared" si="29"/>
        <v>2191.0025511767521</v>
      </c>
      <c r="L21" s="66">
        <f t="shared" si="30"/>
        <v>1140.9437223678351</v>
      </c>
    </row>
    <row r="22" spans="1:12" x14ac:dyDescent="0.2">
      <c r="A22" s="12">
        <v>44217</v>
      </c>
      <c r="B22" s="13">
        <f>vaccine!BE20</f>
        <v>1397</v>
      </c>
      <c r="C22" s="13">
        <f>vaccine!BF20</f>
        <v>2721</v>
      </c>
      <c r="D22" s="13">
        <f>vaccine!BG20</f>
        <v>5503</v>
      </c>
      <c r="E22" s="13">
        <f>vaccine!BH20</f>
        <v>187</v>
      </c>
      <c r="F22" s="14">
        <f t="shared" si="24"/>
        <v>9808</v>
      </c>
      <c r="G22" s="17">
        <f t="shared" si="25"/>
        <v>14948</v>
      </c>
      <c r="H22" s="17">
        <f t="shared" si="26"/>
        <v>29695</v>
      </c>
      <c r="I22" s="17">
        <f t="shared" si="27"/>
        <v>57713</v>
      </c>
      <c r="J22" s="16">
        <f t="shared" si="28"/>
        <v>1141.554272634721</v>
      </c>
      <c r="K22" s="66">
        <f t="shared" si="29"/>
        <v>2639.5852256771504</v>
      </c>
      <c r="L22" s="66">
        <f t="shared" si="30"/>
        <v>1258.5659185266325</v>
      </c>
    </row>
    <row r="23" spans="1:12" x14ac:dyDescent="0.2">
      <c r="A23" s="12">
        <v>44218</v>
      </c>
      <c r="B23" s="13">
        <f>vaccine!BE21</f>
        <v>1397</v>
      </c>
      <c r="C23" s="13">
        <f>vaccine!BF21</f>
        <v>2721</v>
      </c>
      <c r="D23" s="13">
        <f>vaccine!BG21</f>
        <v>5503</v>
      </c>
      <c r="E23" s="13">
        <f>vaccine!BH21</f>
        <v>187</v>
      </c>
      <c r="F23" s="14">
        <f t="shared" ref="F23:F25" si="31">SUM(B23:E23)</f>
        <v>9808</v>
      </c>
      <c r="G23" s="17">
        <f t="shared" ref="G23:G25" si="32">B23+G22</f>
        <v>16345</v>
      </c>
      <c r="H23" s="17">
        <f t="shared" ref="H23:H25" si="33">C23+H22</f>
        <v>32416</v>
      </c>
      <c r="I23" s="17">
        <f t="shared" ref="I23:I25" si="34">F23+I22</f>
        <v>67521</v>
      </c>
      <c r="J23" s="16">
        <f t="shared" ref="J23:J25" si="35">(I23/$N$5)*100000</f>
        <v>1335.5550056758268</v>
      </c>
      <c r="K23" s="66">
        <f t="shared" ref="K23:K25" si="36">100000*I23/$N$6</f>
        <v>3088.1679001775487</v>
      </c>
      <c r="L23" s="66">
        <f t="shared" ref="L23:L25" si="37">100000*G23/$N$7</f>
        <v>1376.18811468543</v>
      </c>
    </row>
    <row r="24" spans="1:12" x14ac:dyDescent="0.2">
      <c r="A24" s="12">
        <v>44219</v>
      </c>
      <c r="B24" s="13">
        <f>vaccine!BE22</f>
        <v>54</v>
      </c>
      <c r="C24" s="13">
        <f>vaccine!BF22</f>
        <v>635</v>
      </c>
      <c r="D24" s="13">
        <f>vaccine!BG22</f>
        <v>1382</v>
      </c>
      <c r="E24" s="13">
        <f>vaccine!BH22</f>
        <v>18</v>
      </c>
      <c r="F24" s="14">
        <f t="shared" si="31"/>
        <v>2089</v>
      </c>
      <c r="G24" s="17">
        <f t="shared" si="32"/>
        <v>16399</v>
      </c>
      <c r="H24" s="17">
        <f t="shared" si="33"/>
        <v>33051</v>
      </c>
      <c r="I24" s="17">
        <f t="shared" si="34"/>
        <v>69610</v>
      </c>
      <c r="J24" s="16">
        <f t="shared" si="35"/>
        <v>1376.8751047095616</v>
      </c>
      <c r="K24" s="66">
        <f t="shared" si="36"/>
        <v>3183.7112532598626</v>
      </c>
      <c r="L24" s="66">
        <f t="shared" si="37"/>
        <v>1380.7347135348039</v>
      </c>
    </row>
    <row r="25" spans="1:12" x14ac:dyDescent="0.2">
      <c r="A25" s="12">
        <v>44220</v>
      </c>
      <c r="B25" s="13">
        <f>vaccine!BE23</f>
        <v>0</v>
      </c>
      <c r="C25" s="13">
        <f>vaccine!BF23</f>
        <v>10</v>
      </c>
      <c r="D25" s="13">
        <f>vaccine!BG23</f>
        <v>534</v>
      </c>
      <c r="E25" s="13">
        <f>vaccine!BH23</f>
        <v>3</v>
      </c>
      <c r="F25" s="14">
        <f t="shared" si="31"/>
        <v>547</v>
      </c>
      <c r="G25" s="17">
        <f t="shared" si="32"/>
        <v>16399</v>
      </c>
      <c r="H25" s="17">
        <f t="shared" si="33"/>
        <v>33061</v>
      </c>
      <c r="I25" s="17">
        <f t="shared" si="34"/>
        <v>70157</v>
      </c>
      <c r="J25" s="16">
        <f t="shared" si="35"/>
        <v>1387.6946806652595</v>
      </c>
      <c r="K25" s="66">
        <f t="shared" si="36"/>
        <v>3208.7290675901763</v>
      </c>
      <c r="L25" s="66">
        <f t="shared" si="37"/>
        <v>1380.7347135348039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430</v>
      </c>
    </row>
    <row r="2" spans="1:17" x14ac:dyDescent="0.2">
      <c r="K2" s="5"/>
      <c r="M2" s="19" t="s">
        <v>24</v>
      </c>
      <c r="N2" s="20">
        <f>SUM(B5:B93)/SUM(F5:F93)</f>
        <v>0.19534883720930232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0.8046511627906977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vaccine!BT3</f>
        <v>0</v>
      </c>
      <c r="C5" s="13">
        <f>vaccine!BU3</f>
        <v>0</v>
      </c>
      <c r="D5" s="13">
        <f>vaccine!BV3</f>
        <v>0</v>
      </c>
      <c r="E5" s="13">
        <f>vaccine!BW3</f>
        <v>0</v>
      </c>
      <c r="F5" s="14">
        <f>SUM(B5:E5)</f>
        <v>0</v>
      </c>
      <c r="G5" s="14">
        <f>B5</f>
        <v>0</v>
      </c>
      <c r="H5" s="14">
        <f>C5</f>
        <v>0</v>
      </c>
      <c r="I5" s="15">
        <f>F5</f>
        <v>0</v>
      </c>
      <c r="J5" s="16">
        <f t="shared" ref="J5:J13" si="0">(I5/$N$5)*100000</f>
        <v>0</v>
      </c>
      <c r="K5" s="66">
        <f>100000*I5/$N$6</f>
        <v>0</v>
      </c>
      <c r="L5" s="66">
        <f>100000*G5/$N$7</f>
        <v>0</v>
      </c>
      <c r="M5" s="4" t="s">
        <v>76</v>
      </c>
      <c r="N5" s="67">
        <f>population!B20</f>
        <v>376879</v>
      </c>
    </row>
    <row r="6" spans="1:17" x14ac:dyDescent="0.2">
      <c r="A6" s="12">
        <v>44201</v>
      </c>
      <c r="B6" s="13">
        <f>vaccine!BT4</f>
        <v>0</v>
      </c>
      <c r="C6" s="13">
        <f>vaccine!BU4</f>
        <v>0</v>
      </c>
      <c r="D6" s="13">
        <f>vaccine!BV4</f>
        <v>0</v>
      </c>
      <c r="E6" s="13">
        <f>vaccine!BW4</f>
        <v>0</v>
      </c>
      <c r="F6" s="14">
        <f t="shared" ref="F6:F18" si="1">SUM(B6:E6)</f>
        <v>0</v>
      </c>
      <c r="G6" s="17">
        <f t="shared" ref="G6:H13" si="2">B6+G5</f>
        <v>0</v>
      </c>
      <c r="H6" s="17">
        <f t="shared" si="2"/>
        <v>0</v>
      </c>
      <c r="I6" s="17">
        <f t="shared" ref="I6:I13" si="3">F6+I5</f>
        <v>0</v>
      </c>
      <c r="J6" s="16">
        <f t="shared" si="0"/>
        <v>0</v>
      </c>
      <c r="K6" s="66">
        <f t="shared" ref="K6:K13" si="4">100000*I6/$N$6</f>
        <v>0</v>
      </c>
      <c r="L6" s="66">
        <f t="shared" ref="L6:L13" si="5">100000*G6/$N$7</f>
        <v>0</v>
      </c>
      <c r="M6" s="6" t="s">
        <v>77</v>
      </c>
      <c r="N6" s="67">
        <f>population!C20</f>
        <v>165627</v>
      </c>
    </row>
    <row r="7" spans="1:17" x14ac:dyDescent="0.2">
      <c r="A7" s="12">
        <v>44202</v>
      </c>
      <c r="B7" s="13">
        <f>vaccine!BT5</f>
        <v>0</v>
      </c>
      <c r="C7" s="13">
        <f>vaccine!BU5</f>
        <v>0</v>
      </c>
      <c r="D7" s="13">
        <f>vaccine!BV5</f>
        <v>0</v>
      </c>
      <c r="E7" s="13">
        <f>vaccine!BW5</f>
        <v>0</v>
      </c>
      <c r="F7" s="14">
        <f t="shared" si="1"/>
        <v>0</v>
      </c>
      <c r="G7" s="17">
        <f t="shared" si="2"/>
        <v>0</v>
      </c>
      <c r="H7" s="17">
        <f t="shared" si="2"/>
        <v>0</v>
      </c>
      <c r="I7" s="17">
        <f t="shared" si="3"/>
        <v>0</v>
      </c>
      <c r="J7" s="16">
        <f t="shared" si="0"/>
        <v>0</v>
      </c>
      <c r="K7" s="66">
        <f t="shared" si="4"/>
        <v>0</v>
      </c>
      <c r="L7" s="66">
        <f t="shared" si="5"/>
        <v>0</v>
      </c>
      <c r="M7" s="5" t="s">
        <v>78</v>
      </c>
      <c r="N7" s="67">
        <f>population!E20</f>
        <v>77608</v>
      </c>
    </row>
    <row r="8" spans="1:17" x14ac:dyDescent="0.2">
      <c r="A8" s="12">
        <v>44203</v>
      </c>
      <c r="B8" s="13">
        <f>vaccine!BT6</f>
        <v>0</v>
      </c>
      <c r="C8" s="13">
        <f>vaccine!BU6</f>
        <v>0</v>
      </c>
      <c r="D8" s="13">
        <f>vaccine!BV6</f>
        <v>0</v>
      </c>
      <c r="E8" s="13">
        <f>vaccine!BW6</f>
        <v>0</v>
      </c>
      <c r="F8" s="14">
        <f t="shared" si="1"/>
        <v>0</v>
      </c>
      <c r="G8" s="17">
        <f t="shared" si="2"/>
        <v>0</v>
      </c>
      <c r="H8" s="17">
        <f t="shared" si="2"/>
        <v>0</v>
      </c>
      <c r="I8" s="17">
        <f t="shared" si="3"/>
        <v>0</v>
      </c>
      <c r="J8" s="16">
        <f t="shared" si="0"/>
        <v>0</v>
      </c>
      <c r="K8" s="66">
        <f t="shared" si="4"/>
        <v>0</v>
      </c>
      <c r="L8" s="66">
        <f t="shared" si="5"/>
        <v>0</v>
      </c>
    </row>
    <row r="9" spans="1:17" x14ac:dyDescent="0.2">
      <c r="A9" s="12">
        <v>44204</v>
      </c>
      <c r="B9" s="13">
        <f>vaccine!BT7</f>
        <v>54</v>
      </c>
      <c r="C9" s="13">
        <f>vaccine!BU7</f>
        <v>22</v>
      </c>
      <c r="D9" s="13">
        <f>vaccine!BV7</f>
        <v>0</v>
      </c>
      <c r="E9" s="13">
        <f>vaccine!BW7</f>
        <v>0</v>
      </c>
      <c r="F9" s="14">
        <f t="shared" si="1"/>
        <v>76</v>
      </c>
      <c r="G9" s="17">
        <f t="shared" si="2"/>
        <v>54</v>
      </c>
      <c r="H9" s="17">
        <f t="shared" si="2"/>
        <v>22</v>
      </c>
      <c r="I9" s="17">
        <f t="shared" si="3"/>
        <v>76</v>
      </c>
      <c r="J9" s="16">
        <f t="shared" si="0"/>
        <v>20.165623449436026</v>
      </c>
      <c r="K9" s="66">
        <f t="shared" si="4"/>
        <v>45.886238354857603</v>
      </c>
      <c r="L9" s="66">
        <f t="shared" si="5"/>
        <v>69.580455623131641</v>
      </c>
    </row>
    <row r="10" spans="1:17" x14ac:dyDescent="0.2">
      <c r="A10" s="12">
        <v>44205</v>
      </c>
      <c r="B10" s="13">
        <f>vaccine!BT8</f>
        <v>0</v>
      </c>
      <c r="C10" s="13">
        <f>vaccine!BU8</f>
        <v>20</v>
      </c>
      <c r="D10" s="13">
        <f>vaccine!BV8</f>
        <v>0</v>
      </c>
      <c r="E10" s="13">
        <f>vaccine!BW8</f>
        <v>0</v>
      </c>
      <c r="F10" s="14">
        <f t="shared" si="1"/>
        <v>20</v>
      </c>
      <c r="G10" s="17">
        <f t="shared" si="2"/>
        <v>54</v>
      </c>
      <c r="H10" s="17">
        <f t="shared" si="2"/>
        <v>42</v>
      </c>
      <c r="I10" s="17">
        <f t="shared" si="3"/>
        <v>96</v>
      </c>
      <c r="J10" s="16">
        <f t="shared" si="0"/>
        <v>25.472366462445507</v>
      </c>
      <c r="K10" s="66">
        <f t="shared" si="4"/>
        <v>57.961564237714867</v>
      </c>
      <c r="L10" s="66">
        <f t="shared" si="5"/>
        <v>69.580455623131641</v>
      </c>
    </row>
    <row r="11" spans="1:17" x14ac:dyDescent="0.2">
      <c r="A11" s="12">
        <v>44206</v>
      </c>
      <c r="B11" s="13">
        <f>vaccine!BT9</f>
        <v>0</v>
      </c>
      <c r="C11" s="13">
        <f>vaccine!BU9</f>
        <v>0</v>
      </c>
      <c r="D11" s="13">
        <f>vaccine!BV9</f>
        <v>0</v>
      </c>
      <c r="E11" s="13">
        <f>vaccine!BW9</f>
        <v>0</v>
      </c>
      <c r="F11" s="14">
        <f t="shared" si="1"/>
        <v>0</v>
      </c>
      <c r="G11" s="17">
        <f t="shared" si="2"/>
        <v>54</v>
      </c>
      <c r="H11" s="17">
        <f t="shared" si="2"/>
        <v>42</v>
      </c>
      <c r="I11" s="17">
        <f t="shared" si="3"/>
        <v>96</v>
      </c>
      <c r="J11" s="16">
        <f t="shared" si="0"/>
        <v>25.472366462445507</v>
      </c>
      <c r="K11" s="66">
        <f t="shared" si="4"/>
        <v>57.961564237714867</v>
      </c>
      <c r="L11" s="66">
        <f t="shared" si="5"/>
        <v>69.580455623131641</v>
      </c>
    </row>
    <row r="12" spans="1:17" x14ac:dyDescent="0.2">
      <c r="A12" s="12">
        <v>44207</v>
      </c>
      <c r="B12" s="13">
        <f>vaccine!BT10</f>
        <v>23</v>
      </c>
      <c r="C12" s="13">
        <f>vaccine!BU10</f>
        <v>22</v>
      </c>
      <c r="D12" s="13">
        <f>vaccine!BV10</f>
        <v>0</v>
      </c>
      <c r="E12" s="13">
        <f>vaccine!BW10</f>
        <v>0</v>
      </c>
      <c r="F12" s="14">
        <f t="shared" si="1"/>
        <v>45</v>
      </c>
      <c r="G12" s="17">
        <f t="shared" si="2"/>
        <v>77</v>
      </c>
      <c r="H12" s="17">
        <f t="shared" si="2"/>
        <v>64</v>
      </c>
      <c r="I12" s="17">
        <f>F12+I11</f>
        <v>141</v>
      </c>
      <c r="J12" s="16">
        <f t="shared" si="0"/>
        <v>37.412538241716838</v>
      </c>
      <c r="K12" s="66">
        <f t="shared" si="4"/>
        <v>85.131047474143713</v>
      </c>
      <c r="L12" s="66">
        <f t="shared" si="5"/>
        <v>99.21657561076178</v>
      </c>
    </row>
    <row r="13" spans="1:17" x14ac:dyDescent="0.2">
      <c r="A13" s="12">
        <v>44208</v>
      </c>
      <c r="B13" s="13">
        <f>vaccine!BT11</f>
        <v>0</v>
      </c>
      <c r="C13" s="13">
        <f>vaccine!BU11</f>
        <v>46</v>
      </c>
      <c r="D13" s="13">
        <f>vaccine!BV11</f>
        <v>0</v>
      </c>
      <c r="E13" s="13">
        <f>vaccine!BW11</f>
        <v>0</v>
      </c>
      <c r="F13" s="14">
        <f t="shared" si="1"/>
        <v>46</v>
      </c>
      <c r="G13" s="17">
        <f t="shared" si="2"/>
        <v>77</v>
      </c>
      <c r="H13" s="17">
        <f t="shared" si="2"/>
        <v>110</v>
      </c>
      <c r="I13" s="17">
        <f t="shared" si="3"/>
        <v>187</v>
      </c>
      <c r="J13" s="16">
        <f t="shared" si="0"/>
        <v>49.618047171638651</v>
      </c>
      <c r="K13" s="66">
        <f t="shared" si="4"/>
        <v>112.90429700471542</v>
      </c>
      <c r="L13" s="66">
        <f t="shared" si="5"/>
        <v>99.21657561076178</v>
      </c>
    </row>
    <row r="14" spans="1:17" x14ac:dyDescent="0.2">
      <c r="A14" s="12">
        <v>44209</v>
      </c>
      <c r="B14" s="13">
        <f>vaccine!BT12</f>
        <v>6</v>
      </c>
      <c r="C14" s="13">
        <f>vaccine!BU12</f>
        <v>76</v>
      </c>
      <c r="D14" s="13">
        <f>vaccine!BV12</f>
        <v>0</v>
      </c>
      <c r="E14" s="13">
        <f>vaccine!BW12</f>
        <v>0</v>
      </c>
      <c r="F14" s="14">
        <f t="shared" si="1"/>
        <v>82</v>
      </c>
      <c r="G14" s="17">
        <f t="shared" ref="G14:G17" si="6">B14+G13</f>
        <v>83</v>
      </c>
      <c r="H14" s="17">
        <f t="shared" ref="H14:H17" si="7">C14+H13</f>
        <v>186</v>
      </c>
      <c r="I14" s="17">
        <f t="shared" ref="I14:I17" si="8">F14+I13</f>
        <v>269</v>
      </c>
      <c r="J14" s="16">
        <f t="shared" ref="J14:J17" si="9">(I14/$N$5)*100000</f>
        <v>71.375693524977521</v>
      </c>
      <c r="K14" s="66">
        <f t="shared" ref="K14:K17" si="10">100000*I14/$N$6</f>
        <v>162.4131331244302</v>
      </c>
      <c r="L14" s="66">
        <f t="shared" ref="L14:L17" si="11">100000*G14/$N$7</f>
        <v>106.94773734666529</v>
      </c>
    </row>
    <row r="15" spans="1:17" x14ac:dyDescent="0.2">
      <c r="A15" s="12">
        <v>44210</v>
      </c>
      <c r="B15" s="13">
        <f>vaccine!BT13</f>
        <v>1</v>
      </c>
      <c r="C15" s="13">
        <f>vaccine!BU13</f>
        <v>75</v>
      </c>
      <c r="D15" s="13">
        <f>vaccine!BV13</f>
        <v>0</v>
      </c>
      <c r="E15" s="13">
        <f>vaccine!BW13</f>
        <v>0</v>
      </c>
      <c r="F15" s="14">
        <f t="shared" si="1"/>
        <v>76</v>
      </c>
      <c r="G15" s="17">
        <f t="shared" si="6"/>
        <v>84</v>
      </c>
      <c r="H15" s="17">
        <f t="shared" si="7"/>
        <v>261</v>
      </c>
      <c r="I15" s="17">
        <f t="shared" si="8"/>
        <v>345</v>
      </c>
      <c r="J15" s="16">
        <f t="shared" si="9"/>
        <v>91.541316974413547</v>
      </c>
      <c r="K15" s="66">
        <f t="shared" si="10"/>
        <v>208.2993714792878</v>
      </c>
      <c r="L15" s="66">
        <f t="shared" si="11"/>
        <v>108.23626430264922</v>
      </c>
    </row>
    <row r="16" spans="1:17" x14ac:dyDescent="0.2">
      <c r="A16" s="12">
        <v>44211</v>
      </c>
      <c r="B16" s="13">
        <f>vaccine!BT14</f>
        <v>0</v>
      </c>
      <c r="C16" s="13">
        <f>vaccine!BU14</f>
        <v>85</v>
      </c>
      <c r="D16" s="13">
        <f>vaccine!BV14</f>
        <v>0</v>
      </c>
      <c r="E16" s="13">
        <f>vaccine!BW14</f>
        <v>0</v>
      </c>
      <c r="F16" s="14">
        <f t="shared" si="1"/>
        <v>85</v>
      </c>
      <c r="G16" s="17">
        <f t="shared" si="6"/>
        <v>84</v>
      </c>
      <c r="H16" s="17">
        <f t="shared" si="7"/>
        <v>346</v>
      </c>
      <c r="I16" s="17">
        <f t="shared" si="8"/>
        <v>430</v>
      </c>
      <c r="J16" s="16">
        <f t="shared" si="9"/>
        <v>114.09497477970383</v>
      </c>
      <c r="K16" s="66">
        <f t="shared" si="10"/>
        <v>259.61950648143119</v>
      </c>
      <c r="L16" s="66">
        <f t="shared" si="11"/>
        <v>108.23626430264922</v>
      </c>
    </row>
    <row r="17" spans="1:12" x14ac:dyDescent="0.2">
      <c r="A17" s="12">
        <v>44212</v>
      </c>
      <c r="B17" s="13">
        <f>vaccine!BT15</f>
        <v>0</v>
      </c>
      <c r="C17" s="13">
        <f>vaccine!BU15</f>
        <v>0</v>
      </c>
      <c r="D17" s="13">
        <f>vaccine!BV15</f>
        <v>0</v>
      </c>
      <c r="E17" s="13">
        <f>vaccine!BW15</f>
        <v>0</v>
      </c>
      <c r="F17" s="14">
        <f t="shared" si="1"/>
        <v>0</v>
      </c>
      <c r="G17" s="17">
        <f t="shared" si="6"/>
        <v>84</v>
      </c>
      <c r="H17" s="17">
        <f t="shared" si="7"/>
        <v>346</v>
      </c>
      <c r="I17" s="17">
        <f t="shared" si="8"/>
        <v>430</v>
      </c>
      <c r="J17" s="16">
        <f t="shared" si="9"/>
        <v>114.09497477970383</v>
      </c>
      <c r="K17" s="66">
        <f t="shared" si="10"/>
        <v>259.61950648143119</v>
      </c>
      <c r="L17" s="66">
        <f t="shared" si="11"/>
        <v>108.23626430264922</v>
      </c>
    </row>
    <row r="18" spans="1:12" x14ac:dyDescent="0.2">
      <c r="A18" s="12">
        <v>44213</v>
      </c>
      <c r="B18" s="13">
        <f>vaccine!BT16</f>
        <v>0</v>
      </c>
      <c r="C18" s="13">
        <f>vaccine!BU16</f>
        <v>0</v>
      </c>
      <c r="D18" s="13">
        <f>vaccine!BV16</f>
        <v>0</v>
      </c>
      <c r="E18" s="13">
        <f>vaccine!BW16</f>
        <v>0</v>
      </c>
      <c r="F18" s="14">
        <f t="shared" si="1"/>
        <v>0</v>
      </c>
      <c r="G18" s="17">
        <f t="shared" ref="G18" si="12">B18+G17</f>
        <v>84</v>
      </c>
      <c r="H18" s="17">
        <f t="shared" ref="H18" si="13">C18+H17</f>
        <v>346</v>
      </c>
      <c r="I18" s="17">
        <f t="shared" ref="I18" si="14">F18+I17</f>
        <v>430</v>
      </c>
      <c r="J18" s="16">
        <f t="shared" ref="J18" si="15">(I18/$N$5)*100000</f>
        <v>114.09497477970383</v>
      </c>
      <c r="K18" s="66">
        <f t="shared" ref="K18" si="16">100000*I18/$N$6</f>
        <v>259.61950648143119</v>
      </c>
      <c r="L18" s="66">
        <f t="shared" ref="L18" si="17">100000*G18/$N$7</f>
        <v>108.23626430264922</v>
      </c>
    </row>
    <row r="19" spans="1:12" x14ac:dyDescent="0.2">
      <c r="A19" s="12">
        <v>44214</v>
      </c>
      <c r="B19" s="13">
        <f>vaccine!BT17</f>
        <v>0</v>
      </c>
      <c r="C19" s="13">
        <f>vaccine!BU17</f>
        <v>0</v>
      </c>
      <c r="D19" s="13">
        <f>vaccine!BV17</f>
        <v>0</v>
      </c>
      <c r="E19" s="13">
        <f>vaccine!BW17</f>
        <v>0</v>
      </c>
      <c r="F19" s="14">
        <f t="shared" ref="F19:F22" si="18">SUM(B19:E19)</f>
        <v>0</v>
      </c>
      <c r="G19" s="17">
        <f t="shared" ref="G19:G22" si="19">B19+G18</f>
        <v>84</v>
      </c>
      <c r="H19" s="17">
        <f t="shared" ref="H19:H22" si="20">C19+H18</f>
        <v>346</v>
      </c>
      <c r="I19" s="17">
        <f t="shared" ref="I19:I22" si="21">F19+I18</f>
        <v>430</v>
      </c>
      <c r="J19" s="16">
        <f t="shared" ref="J19:J22" si="22">(I19/$N$5)*100000</f>
        <v>114.09497477970383</v>
      </c>
      <c r="K19" s="66">
        <f t="shared" ref="K19:K22" si="23">100000*I19/$N$6</f>
        <v>259.61950648143119</v>
      </c>
      <c r="L19" s="66">
        <f t="shared" ref="L19:L22" si="24">100000*G19/$N$7</f>
        <v>108.23626430264922</v>
      </c>
    </row>
    <row r="20" spans="1:12" x14ac:dyDescent="0.2">
      <c r="A20" s="12">
        <v>44215</v>
      </c>
      <c r="B20" s="13">
        <f>vaccine!BT18</f>
        <v>0</v>
      </c>
      <c r="C20" s="13">
        <f>vaccine!BU18</f>
        <v>0</v>
      </c>
      <c r="D20" s="13">
        <f>vaccine!BV18</f>
        <v>0</v>
      </c>
      <c r="E20" s="13">
        <f>vaccine!BW18</f>
        <v>0</v>
      </c>
      <c r="F20" s="14">
        <f t="shared" si="18"/>
        <v>0</v>
      </c>
      <c r="G20" s="17">
        <f t="shared" si="19"/>
        <v>84</v>
      </c>
      <c r="H20" s="17">
        <f t="shared" si="20"/>
        <v>346</v>
      </c>
      <c r="I20" s="17">
        <f t="shared" si="21"/>
        <v>430</v>
      </c>
      <c r="J20" s="16">
        <f t="shared" si="22"/>
        <v>114.09497477970383</v>
      </c>
      <c r="K20" s="66">
        <f t="shared" si="23"/>
        <v>259.61950648143119</v>
      </c>
      <c r="L20" s="66">
        <f t="shared" si="24"/>
        <v>108.23626430264922</v>
      </c>
    </row>
    <row r="21" spans="1:12" x14ac:dyDescent="0.2">
      <c r="A21" s="12">
        <v>44216</v>
      </c>
      <c r="B21" s="13">
        <f>vaccine!BT19</f>
        <v>0</v>
      </c>
      <c r="C21" s="13">
        <f>vaccine!BU19</f>
        <v>0</v>
      </c>
      <c r="D21" s="13">
        <f>vaccine!BV19</f>
        <v>0</v>
      </c>
      <c r="E21" s="13">
        <f>vaccine!BW19</f>
        <v>0</v>
      </c>
      <c r="F21" s="14">
        <f t="shared" si="18"/>
        <v>0</v>
      </c>
      <c r="G21" s="17">
        <f t="shared" si="19"/>
        <v>84</v>
      </c>
      <c r="H21" s="17">
        <f t="shared" si="20"/>
        <v>346</v>
      </c>
      <c r="I21" s="17">
        <f t="shared" si="21"/>
        <v>430</v>
      </c>
      <c r="J21" s="16">
        <f t="shared" si="22"/>
        <v>114.09497477970383</v>
      </c>
      <c r="K21" s="66">
        <f t="shared" si="23"/>
        <v>259.61950648143119</v>
      </c>
      <c r="L21" s="66">
        <f t="shared" si="24"/>
        <v>108.23626430264922</v>
      </c>
    </row>
    <row r="22" spans="1:12" x14ac:dyDescent="0.2">
      <c r="A22" s="12">
        <v>44217</v>
      </c>
      <c r="B22" s="13">
        <f>vaccine!BT20</f>
        <v>0</v>
      </c>
      <c r="C22" s="13">
        <f>vaccine!BU20</f>
        <v>0</v>
      </c>
      <c r="D22" s="13">
        <f>vaccine!BV20</f>
        <v>0</v>
      </c>
      <c r="E22" s="13">
        <f>vaccine!BW20</f>
        <v>0</v>
      </c>
      <c r="F22" s="14">
        <f t="shared" si="18"/>
        <v>0</v>
      </c>
      <c r="G22" s="17">
        <f t="shared" si="19"/>
        <v>84</v>
      </c>
      <c r="H22" s="17">
        <f t="shared" si="20"/>
        <v>346</v>
      </c>
      <c r="I22" s="17">
        <f t="shared" si="21"/>
        <v>430</v>
      </c>
      <c r="J22" s="16">
        <f t="shared" si="22"/>
        <v>114.09497477970383</v>
      </c>
      <c r="K22" s="66">
        <f t="shared" si="23"/>
        <v>259.61950648143119</v>
      </c>
      <c r="L22" s="66">
        <f t="shared" si="24"/>
        <v>108.23626430264922</v>
      </c>
    </row>
    <row r="23" spans="1:12" x14ac:dyDescent="0.2">
      <c r="A23" s="12">
        <v>44218</v>
      </c>
      <c r="B23" s="13">
        <f>vaccine!BT21</f>
        <v>0</v>
      </c>
      <c r="C23" s="13">
        <f>vaccine!BU21</f>
        <v>0</v>
      </c>
      <c r="D23" s="13">
        <f>vaccine!BV21</f>
        <v>0</v>
      </c>
      <c r="E23" s="13">
        <f>vaccine!BW21</f>
        <v>0</v>
      </c>
      <c r="F23" s="14">
        <f t="shared" ref="F23:F25" si="25">SUM(B23:E23)</f>
        <v>0</v>
      </c>
      <c r="G23" s="17">
        <f t="shared" ref="G23:G25" si="26">B23+G22</f>
        <v>84</v>
      </c>
      <c r="H23" s="17">
        <f t="shared" ref="H23:H25" si="27">C23+H22</f>
        <v>346</v>
      </c>
      <c r="I23" s="17">
        <f t="shared" ref="I23:I25" si="28">F23+I22</f>
        <v>430</v>
      </c>
      <c r="J23" s="16">
        <f t="shared" ref="J23:J25" si="29">(I23/$N$5)*100000</f>
        <v>114.09497477970383</v>
      </c>
      <c r="K23" s="66">
        <f t="shared" ref="K23:K25" si="30">100000*I23/$N$6</f>
        <v>259.61950648143119</v>
      </c>
      <c r="L23" s="66">
        <f t="shared" ref="L23:L25" si="31">100000*G23/$N$7</f>
        <v>108.23626430264922</v>
      </c>
    </row>
    <row r="24" spans="1:12" x14ac:dyDescent="0.2">
      <c r="A24" s="12">
        <v>44219</v>
      </c>
      <c r="B24" s="13">
        <f>vaccine!BT22</f>
        <v>0</v>
      </c>
      <c r="C24" s="13">
        <f>vaccine!BU22</f>
        <v>0</v>
      </c>
      <c r="D24" s="13">
        <f>vaccine!BV22</f>
        <v>0</v>
      </c>
      <c r="E24" s="13">
        <f>vaccine!BW22</f>
        <v>0</v>
      </c>
      <c r="F24" s="14">
        <f t="shared" si="25"/>
        <v>0</v>
      </c>
      <c r="G24" s="17">
        <f t="shared" si="26"/>
        <v>84</v>
      </c>
      <c r="H24" s="17">
        <f t="shared" si="27"/>
        <v>346</v>
      </c>
      <c r="I24" s="17">
        <f t="shared" si="28"/>
        <v>430</v>
      </c>
      <c r="J24" s="16">
        <f t="shared" si="29"/>
        <v>114.09497477970383</v>
      </c>
      <c r="K24" s="66">
        <f t="shared" si="30"/>
        <v>259.61950648143119</v>
      </c>
      <c r="L24" s="66">
        <f t="shared" si="31"/>
        <v>108.23626430264922</v>
      </c>
    </row>
    <row r="25" spans="1:12" x14ac:dyDescent="0.2">
      <c r="A25" s="12">
        <v>44220</v>
      </c>
      <c r="B25" s="13">
        <f>vaccine!BT23</f>
        <v>0</v>
      </c>
      <c r="C25" s="13">
        <f>vaccine!BU23</f>
        <v>0</v>
      </c>
      <c r="D25" s="13">
        <f>vaccine!BV23</f>
        <v>0</v>
      </c>
      <c r="E25" s="13">
        <f>vaccine!BW23</f>
        <v>0</v>
      </c>
      <c r="F25" s="14">
        <f t="shared" si="25"/>
        <v>0</v>
      </c>
      <c r="G25" s="17">
        <f t="shared" si="26"/>
        <v>84</v>
      </c>
      <c r="H25" s="17">
        <f t="shared" si="27"/>
        <v>346</v>
      </c>
      <c r="I25" s="17">
        <f t="shared" si="28"/>
        <v>430</v>
      </c>
      <c r="J25" s="16">
        <f t="shared" si="29"/>
        <v>114.09497477970383</v>
      </c>
      <c r="K25" s="66">
        <f t="shared" si="30"/>
        <v>259.61950648143119</v>
      </c>
      <c r="L25" s="66">
        <f t="shared" si="31"/>
        <v>108.23626430264922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1650</v>
      </c>
    </row>
    <row r="2" spans="1:17" x14ac:dyDescent="0.2">
      <c r="K2" s="5"/>
      <c r="M2" s="19" t="s">
        <v>24</v>
      </c>
      <c r="N2" s="20">
        <f>SUM(B5:B93)/SUM(F5:F93)</f>
        <v>0.66303030303030308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0.33333333333333331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vaccine!BY3</f>
        <v>0</v>
      </c>
      <c r="C5" s="13">
        <f>vaccine!BZ3</f>
        <v>0</v>
      </c>
      <c r="D5" s="13">
        <f>vaccine!CA3</f>
        <v>0</v>
      </c>
      <c r="E5" s="13">
        <f>vaccine!CB3</f>
        <v>0</v>
      </c>
      <c r="F5" s="14">
        <f>SUM(B5:E5)</f>
        <v>0</v>
      </c>
      <c r="G5" s="14">
        <f>B5</f>
        <v>0</v>
      </c>
      <c r="H5" s="14">
        <f>C5</f>
        <v>0</v>
      </c>
      <c r="I5" s="15">
        <f>F5</f>
        <v>0</v>
      </c>
      <c r="J5" s="16">
        <f t="shared" ref="J5:J13" si="0">(I5/$N$5)*100000</f>
        <v>0</v>
      </c>
      <c r="K5" s="66">
        <f>100000*I5/$N$6</f>
        <v>0</v>
      </c>
      <c r="L5" s="66">
        <f>100000*G5/$N$7</f>
        <v>0</v>
      </c>
      <c r="M5" s="4" t="s">
        <v>76</v>
      </c>
      <c r="N5" s="67">
        <f>population!B21</f>
        <v>358749</v>
      </c>
    </row>
    <row r="6" spans="1:17" x14ac:dyDescent="0.2">
      <c r="A6" s="12">
        <v>44201</v>
      </c>
      <c r="B6" s="13">
        <f>vaccine!BY4</f>
        <v>0</v>
      </c>
      <c r="C6" s="13">
        <f>vaccine!BZ4</f>
        <v>0</v>
      </c>
      <c r="D6" s="13">
        <f>vaccine!CA4</f>
        <v>0</v>
      </c>
      <c r="E6" s="13">
        <f>vaccine!CB4</f>
        <v>0</v>
      </c>
      <c r="F6" s="14">
        <f t="shared" ref="F6:F18" si="1">SUM(B6:E6)</f>
        <v>0</v>
      </c>
      <c r="G6" s="17">
        <f t="shared" ref="G6:H13" si="2">B6+G5</f>
        <v>0</v>
      </c>
      <c r="H6" s="17">
        <f t="shared" si="2"/>
        <v>0</v>
      </c>
      <c r="I6" s="17">
        <f t="shared" ref="I6:I13" si="3">F6+I5</f>
        <v>0</v>
      </c>
      <c r="J6" s="16">
        <f t="shared" si="0"/>
        <v>0</v>
      </c>
      <c r="K6" s="66">
        <f t="shared" ref="K6:K13" si="4">100000*I6/$N$6</f>
        <v>0</v>
      </c>
      <c r="L6" s="66">
        <f t="shared" ref="L6:L13" si="5">100000*G6/$N$7</f>
        <v>0</v>
      </c>
      <c r="M6" s="6" t="s">
        <v>77</v>
      </c>
      <c r="N6" s="67">
        <f>population!C21</f>
        <v>173001</v>
      </c>
    </row>
    <row r="7" spans="1:17" x14ac:dyDescent="0.2">
      <c r="A7" s="12">
        <v>44202</v>
      </c>
      <c r="B7" s="13">
        <f>vaccine!BY5</f>
        <v>0</v>
      </c>
      <c r="C7" s="13">
        <f>vaccine!BZ5</f>
        <v>5</v>
      </c>
      <c r="D7" s="13">
        <f>vaccine!CA5</f>
        <v>0</v>
      </c>
      <c r="E7" s="13">
        <f>vaccine!CB5</f>
        <v>0</v>
      </c>
      <c r="F7" s="14">
        <f t="shared" si="1"/>
        <v>5</v>
      </c>
      <c r="G7" s="17">
        <f t="shared" si="2"/>
        <v>0</v>
      </c>
      <c r="H7" s="17">
        <f t="shared" si="2"/>
        <v>5</v>
      </c>
      <c r="I7" s="17">
        <f t="shared" si="3"/>
        <v>5</v>
      </c>
      <c r="J7" s="16">
        <f t="shared" si="0"/>
        <v>1.3937321079640641</v>
      </c>
      <c r="K7" s="66">
        <f t="shared" si="4"/>
        <v>2.8901567042965071</v>
      </c>
      <c r="L7" s="66">
        <f t="shared" si="5"/>
        <v>0</v>
      </c>
      <c r="M7" s="5" t="s">
        <v>78</v>
      </c>
      <c r="N7" s="67">
        <f>population!E21</f>
        <v>81814</v>
      </c>
    </row>
    <row r="8" spans="1:17" x14ac:dyDescent="0.2">
      <c r="A8" s="12">
        <v>44203</v>
      </c>
      <c r="B8" s="13">
        <f>vaccine!BY6</f>
        <v>0</v>
      </c>
      <c r="C8" s="13">
        <f>vaccine!BZ6</f>
        <v>8</v>
      </c>
      <c r="D8" s="13">
        <f>vaccine!CA6</f>
        <v>0</v>
      </c>
      <c r="E8" s="13">
        <f>vaccine!CB6</f>
        <v>0</v>
      </c>
      <c r="F8" s="14">
        <f t="shared" si="1"/>
        <v>8</v>
      </c>
      <c r="G8" s="17">
        <f t="shared" si="2"/>
        <v>0</v>
      </c>
      <c r="H8" s="17">
        <f t="shared" si="2"/>
        <v>13</v>
      </c>
      <c r="I8" s="17">
        <f t="shared" si="3"/>
        <v>13</v>
      </c>
      <c r="J8" s="16">
        <f t="shared" si="0"/>
        <v>3.623703480706566</v>
      </c>
      <c r="K8" s="66">
        <f t="shared" si="4"/>
        <v>7.5144074311709179</v>
      </c>
      <c r="L8" s="66">
        <f t="shared" si="5"/>
        <v>0</v>
      </c>
    </row>
    <row r="9" spans="1:17" x14ac:dyDescent="0.2">
      <c r="A9" s="12">
        <v>44204</v>
      </c>
      <c r="B9" s="13">
        <f>vaccine!BY7</f>
        <v>45</v>
      </c>
      <c r="C9" s="13">
        <f>vaccine!BZ7</f>
        <v>53</v>
      </c>
      <c r="D9" s="13">
        <f>vaccine!CA7</f>
        <v>0</v>
      </c>
      <c r="E9" s="13">
        <f>vaccine!CB7</f>
        <v>0</v>
      </c>
      <c r="F9" s="14">
        <f t="shared" si="1"/>
        <v>98</v>
      </c>
      <c r="G9" s="17">
        <f t="shared" si="2"/>
        <v>45</v>
      </c>
      <c r="H9" s="17">
        <f t="shared" si="2"/>
        <v>66</v>
      </c>
      <c r="I9" s="17">
        <f t="shared" si="3"/>
        <v>111</v>
      </c>
      <c r="J9" s="16">
        <f t="shared" si="0"/>
        <v>30.940852796802222</v>
      </c>
      <c r="K9" s="66">
        <f t="shared" si="4"/>
        <v>64.161478835382454</v>
      </c>
      <c r="L9" s="66">
        <f t="shared" si="5"/>
        <v>55.002811254797464</v>
      </c>
    </row>
    <row r="10" spans="1:17" x14ac:dyDescent="0.2">
      <c r="A10" s="12">
        <v>44205</v>
      </c>
      <c r="B10" s="13">
        <f>vaccine!BY8</f>
        <v>16</v>
      </c>
      <c r="C10" s="13">
        <f>vaccine!BZ8</f>
        <v>2</v>
      </c>
      <c r="D10" s="13">
        <f>vaccine!CA8</f>
        <v>0</v>
      </c>
      <c r="E10" s="13">
        <f>vaccine!CB8</f>
        <v>0</v>
      </c>
      <c r="F10" s="14">
        <f t="shared" si="1"/>
        <v>18</v>
      </c>
      <c r="G10" s="17">
        <f t="shared" si="2"/>
        <v>61</v>
      </c>
      <c r="H10" s="17">
        <f t="shared" si="2"/>
        <v>68</v>
      </c>
      <c r="I10" s="17">
        <f t="shared" si="3"/>
        <v>129</v>
      </c>
      <c r="J10" s="16">
        <f t="shared" si="0"/>
        <v>35.958288385472848</v>
      </c>
      <c r="K10" s="66">
        <f t="shared" si="4"/>
        <v>74.566042970849878</v>
      </c>
      <c r="L10" s="66">
        <f t="shared" si="5"/>
        <v>74.559366367614345</v>
      </c>
    </row>
    <row r="11" spans="1:17" x14ac:dyDescent="0.2">
      <c r="A11" s="12">
        <v>44206</v>
      </c>
      <c r="B11" s="13">
        <f>vaccine!BY9</f>
        <v>0</v>
      </c>
      <c r="C11" s="13">
        <f>vaccine!BZ9</f>
        <v>0</v>
      </c>
      <c r="D11" s="13">
        <f>vaccine!CA9</f>
        <v>0</v>
      </c>
      <c r="E11" s="13">
        <f>vaccine!CB9</f>
        <v>0</v>
      </c>
      <c r="F11" s="14">
        <f t="shared" si="1"/>
        <v>0</v>
      </c>
      <c r="G11" s="17">
        <f t="shared" si="2"/>
        <v>61</v>
      </c>
      <c r="H11" s="17">
        <f t="shared" si="2"/>
        <v>68</v>
      </c>
      <c r="I11" s="17">
        <f t="shared" si="3"/>
        <v>129</v>
      </c>
      <c r="J11" s="16">
        <f t="shared" si="0"/>
        <v>35.958288385472848</v>
      </c>
      <c r="K11" s="66">
        <f t="shared" si="4"/>
        <v>74.566042970849878</v>
      </c>
      <c r="L11" s="66">
        <f t="shared" si="5"/>
        <v>74.559366367614345</v>
      </c>
    </row>
    <row r="12" spans="1:17" x14ac:dyDescent="0.2">
      <c r="A12" s="12">
        <v>44207</v>
      </c>
      <c r="B12" s="13">
        <f>vaccine!BY10</f>
        <v>54</v>
      </c>
      <c r="C12" s="13">
        <f>vaccine!BZ10</f>
        <v>72</v>
      </c>
      <c r="D12" s="13">
        <f>vaccine!CA10</f>
        <v>0</v>
      </c>
      <c r="E12" s="13">
        <f>vaccine!CB10</f>
        <v>0</v>
      </c>
      <c r="F12" s="14">
        <f t="shared" si="1"/>
        <v>126</v>
      </c>
      <c r="G12" s="17">
        <f t="shared" si="2"/>
        <v>115</v>
      </c>
      <c r="H12" s="17">
        <f t="shared" si="2"/>
        <v>140</v>
      </c>
      <c r="I12" s="17">
        <f>F12+I11</f>
        <v>255</v>
      </c>
      <c r="J12" s="16">
        <f t="shared" si="0"/>
        <v>71.080337506167268</v>
      </c>
      <c r="K12" s="66">
        <f t="shared" si="4"/>
        <v>147.39799191912186</v>
      </c>
      <c r="L12" s="66">
        <f t="shared" si="5"/>
        <v>140.5627398733713</v>
      </c>
    </row>
    <row r="13" spans="1:17" x14ac:dyDescent="0.2">
      <c r="A13" s="12">
        <v>44208</v>
      </c>
      <c r="B13" s="13">
        <f>vaccine!BY11</f>
        <v>53</v>
      </c>
      <c r="C13" s="13">
        <f>vaccine!BZ11</f>
        <v>68</v>
      </c>
      <c r="D13" s="13">
        <f>vaccine!CA11</f>
        <v>0</v>
      </c>
      <c r="E13" s="13">
        <f>vaccine!CB11</f>
        <v>0</v>
      </c>
      <c r="F13" s="14">
        <f t="shared" si="1"/>
        <v>121</v>
      </c>
      <c r="G13" s="17">
        <f t="shared" si="2"/>
        <v>168</v>
      </c>
      <c r="H13" s="17">
        <f t="shared" si="2"/>
        <v>208</v>
      </c>
      <c r="I13" s="17">
        <f t="shared" si="3"/>
        <v>376</v>
      </c>
      <c r="J13" s="16">
        <f t="shared" si="0"/>
        <v>104.80865451889761</v>
      </c>
      <c r="K13" s="66">
        <f t="shared" si="4"/>
        <v>217.33978416309733</v>
      </c>
      <c r="L13" s="66">
        <f t="shared" si="5"/>
        <v>205.3438286845772</v>
      </c>
    </row>
    <row r="14" spans="1:17" x14ac:dyDescent="0.2">
      <c r="A14" s="12">
        <v>44209</v>
      </c>
      <c r="B14" s="13">
        <f>vaccine!BY12</f>
        <v>15</v>
      </c>
      <c r="C14" s="13">
        <f>vaccine!BZ12</f>
        <v>61</v>
      </c>
      <c r="D14" s="13">
        <f>vaccine!CA12</f>
        <v>0</v>
      </c>
      <c r="E14" s="13">
        <f>vaccine!CB12</f>
        <v>0</v>
      </c>
      <c r="F14" s="14">
        <f t="shared" si="1"/>
        <v>76</v>
      </c>
      <c r="G14" s="17">
        <f t="shared" ref="G14:G17" si="6">B14+G13</f>
        <v>183</v>
      </c>
      <c r="H14" s="17">
        <f t="shared" ref="H14:H17" si="7">C14+H13</f>
        <v>269</v>
      </c>
      <c r="I14" s="17">
        <f t="shared" ref="I14:I17" si="8">F14+I13</f>
        <v>452</v>
      </c>
      <c r="J14" s="16">
        <f t="shared" ref="J14:J17" si="9">(I14/$N$5)*100000</f>
        <v>125.99338255995139</v>
      </c>
      <c r="K14" s="66">
        <f t="shared" ref="K14:K17" si="10">100000*I14/$N$6</f>
        <v>261.27016606840425</v>
      </c>
      <c r="L14" s="66">
        <f t="shared" ref="L14:L17" si="11">100000*G14/$N$7</f>
        <v>223.67809910284302</v>
      </c>
    </row>
    <row r="15" spans="1:17" x14ac:dyDescent="0.2">
      <c r="A15" s="12">
        <v>44210</v>
      </c>
      <c r="B15" s="13">
        <f>vaccine!BY13</f>
        <v>37</v>
      </c>
      <c r="C15" s="13">
        <f>vaccine!BZ13</f>
        <v>62</v>
      </c>
      <c r="D15" s="13">
        <f>vaccine!CA13</f>
        <v>0</v>
      </c>
      <c r="E15" s="13">
        <f>vaccine!CB13</f>
        <v>0</v>
      </c>
      <c r="F15" s="14">
        <f t="shared" si="1"/>
        <v>99</v>
      </c>
      <c r="G15" s="17">
        <f t="shared" si="6"/>
        <v>220</v>
      </c>
      <c r="H15" s="17">
        <f t="shared" si="7"/>
        <v>331</v>
      </c>
      <c r="I15" s="17">
        <f t="shared" si="8"/>
        <v>551</v>
      </c>
      <c r="J15" s="16">
        <f t="shared" si="9"/>
        <v>153.58927829763985</v>
      </c>
      <c r="K15" s="66">
        <f t="shared" si="10"/>
        <v>318.49526881347509</v>
      </c>
      <c r="L15" s="66">
        <f t="shared" si="11"/>
        <v>268.90263280123207</v>
      </c>
    </row>
    <row r="16" spans="1:17" x14ac:dyDescent="0.2">
      <c r="A16" s="12">
        <v>44211</v>
      </c>
      <c r="B16" s="13">
        <f>vaccine!BY14</f>
        <v>11</v>
      </c>
      <c r="C16" s="13">
        <f>vaccine!BZ14</f>
        <v>122</v>
      </c>
      <c r="D16" s="13">
        <f>vaccine!CA14</f>
        <v>0</v>
      </c>
      <c r="E16" s="13">
        <f>vaccine!CB14</f>
        <v>0</v>
      </c>
      <c r="F16" s="14">
        <f t="shared" si="1"/>
        <v>133</v>
      </c>
      <c r="G16" s="17">
        <f t="shared" si="6"/>
        <v>231</v>
      </c>
      <c r="H16" s="17">
        <f t="shared" si="7"/>
        <v>453</v>
      </c>
      <c r="I16" s="17">
        <f t="shared" si="8"/>
        <v>684</v>
      </c>
      <c r="J16" s="16">
        <f t="shared" si="9"/>
        <v>190.66255236948396</v>
      </c>
      <c r="K16" s="66">
        <f t="shared" si="10"/>
        <v>395.37343714776216</v>
      </c>
      <c r="L16" s="66">
        <f t="shared" si="11"/>
        <v>282.34776444129369</v>
      </c>
    </row>
    <row r="17" spans="1:12" x14ac:dyDescent="0.2">
      <c r="A17" s="12">
        <v>44212</v>
      </c>
      <c r="B17" s="13">
        <f>vaccine!BY15</f>
        <v>0</v>
      </c>
      <c r="C17" s="13">
        <f>vaccine!BZ15</f>
        <v>0</v>
      </c>
      <c r="D17" s="13">
        <f>vaccine!CA15</f>
        <v>0</v>
      </c>
      <c r="E17" s="13">
        <f>vaccine!CB15</f>
        <v>0</v>
      </c>
      <c r="F17" s="14">
        <f t="shared" si="1"/>
        <v>0</v>
      </c>
      <c r="G17" s="17">
        <f t="shared" si="6"/>
        <v>231</v>
      </c>
      <c r="H17" s="17">
        <f t="shared" si="7"/>
        <v>453</v>
      </c>
      <c r="I17" s="17">
        <f t="shared" si="8"/>
        <v>684</v>
      </c>
      <c r="J17" s="16">
        <f t="shared" si="9"/>
        <v>190.66255236948396</v>
      </c>
      <c r="K17" s="66">
        <f t="shared" si="10"/>
        <v>395.37343714776216</v>
      </c>
      <c r="L17" s="66">
        <f t="shared" si="11"/>
        <v>282.34776444129369</v>
      </c>
    </row>
    <row r="18" spans="1:12" x14ac:dyDescent="0.2">
      <c r="A18" s="12">
        <v>44213</v>
      </c>
      <c r="B18" s="13">
        <f>vaccine!BY16</f>
        <v>0</v>
      </c>
      <c r="C18" s="13">
        <f>vaccine!BZ16</f>
        <v>0</v>
      </c>
      <c r="D18" s="13">
        <f>vaccine!CA16</f>
        <v>0</v>
      </c>
      <c r="E18" s="13">
        <f>vaccine!CB16</f>
        <v>0</v>
      </c>
      <c r="F18" s="14">
        <f t="shared" si="1"/>
        <v>0</v>
      </c>
      <c r="G18" s="17">
        <f t="shared" ref="G18" si="12">B18+G17</f>
        <v>231</v>
      </c>
      <c r="H18" s="17">
        <f t="shared" ref="H18" si="13">C18+H17</f>
        <v>453</v>
      </c>
      <c r="I18" s="17">
        <f t="shared" ref="I18" si="14">F18+I17</f>
        <v>684</v>
      </c>
      <c r="J18" s="16">
        <f t="shared" ref="J18" si="15">(I18/$N$5)*100000</f>
        <v>190.66255236948396</v>
      </c>
      <c r="K18" s="66">
        <f t="shared" ref="K18" si="16">100000*I18/$N$6</f>
        <v>395.37343714776216</v>
      </c>
      <c r="L18" s="66">
        <f t="shared" ref="L18" si="17">100000*G18/$N$7</f>
        <v>282.34776444129369</v>
      </c>
    </row>
    <row r="19" spans="1:12" x14ac:dyDescent="0.2">
      <c r="A19" s="12">
        <v>44214</v>
      </c>
      <c r="B19" s="13">
        <f>vaccine!BY17</f>
        <v>0</v>
      </c>
      <c r="C19" s="13">
        <f>vaccine!BZ17</f>
        <v>24</v>
      </c>
      <c r="D19" s="13">
        <f>vaccine!CA17</f>
        <v>0</v>
      </c>
      <c r="E19" s="13">
        <f>vaccine!CB17</f>
        <v>0</v>
      </c>
      <c r="F19" s="14">
        <f t="shared" ref="F19:F22" si="18">SUM(B19:E19)</f>
        <v>24</v>
      </c>
      <c r="G19" s="17">
        <f t="shared" ref="G19:G22" si="19">B19+G18</f>
        <v>231</v>
      </c>
      <c r="H19" s="17">
        <f t="shared" ref="H19:H22" si="20">C19+H18</f>
        <v>477</v>
      </c>
      <c r="I19" s="17">
        <f t="shared" ref="I19:I22" si="21">F19+I18</f>
        <v>708</v>
      </c>
      <c r="J19" s="16">
        <f t="shared" ref="J19:J22" si="22">(I19/$N$5)*100000</f>
        <v>197.35246648771147</v>
      </c>
      <c r="K19" s="66">
        <f t="shared" ref="K19:K22" si="23">100000*I19/$N$6</f>
        <v>409.24618932838541</v>
      </c>
      <c r="L19" s="66">
        <f t="shared" ref="L19:L22" si="24">100000*G19/$N$7</f>
        <v>282.34776444129369</v>
      </c>
    </row>
    <row r="20" spans="1:12" x14ac:dyDescent="0.2">
      <c r="A20" s="12">
        <v>44215</v>
      </c>
      <c r="B20" s="13">
        <f>vaccine!BY18</f>
        <v>863</v>
      </c>
      <c r="C20" s="13">
        <f>vaccine!BZ18</f>
        <v>0</v>
      </c>
      <c r="D20" s="13">
        <f>vaccine!CA18</f>
        <v>0</v>
      </c>
      <c r="E20" s="13">
        <f>vaccine!CB18</f>
        <v>0</v>
      </c>
      <c r="F20" s="14">
        <f t="shared" si="18"/>
        <v>863</v>
      </c>
      <c r="G20" s="17">
        <f t="shared" si="19"/>
        <v>1094</v>
      </c>
      <c r="H20" s="17">
        <f t="shared" si="20"/>
        <v>477</v>
      </c>
      <c r="I20" s="17">
        <f t="shared" si="21"/>
        <v>1571</v>
      </c>
      <c r="J20" s="16">
        <f t="shared" si="22"/>
        <v>437.91062832230887</v>
      </c>
      <c r="K20" s="66">
        <f t="shared" si="23"/>
        <v>908.08723648996249</v>
      </c>
      <c r="L20" s="66">
        <f t="shared" si="24"/>
        <v>1337.179455838854</v>
      </c>
    </row>
    <row r="21" spans="1:12" x14ac:dyDescent="0.2">
      <c r="A21" s="12">
        <v>44216</v>
      </c>
      <c r="B21" s="13">
        <f>vaccine!BY19</f>
        <v>0</v>
      </c>
      <c r="C21" s="13">
        <f>vaccine!BZ19</f>
        <v>0</v>
      </c>
      <c r="D21" s="13">
        <f>vaccine!CA19</f>
        <v>0</v>
      </c>
      <c r="E21" s="13">
        <f>vaccine!CB19</f>
        <v>0</v>
      </c>
      <c r="F21" s="14">
        <f t="shared" si="18"/>
        <v>0</v>
      </c>
      <c r="G21" s="17">
        <f t="shared" si="19"/>
        <v>1094</v>
      </c>
      <c r="H21" s="17">
        <f t="shared" si="20"/>
        <v>477</v>
      </c>
      <c r="I21" s="17">
        <f t="shared" si="21"/>
        <v>1571</v>
      </c>
      <c r="J21" s="16">
        <f t="shared" si="22"/>
        <v>437.91062832230887</v>
      </c>
      <c r="K21" s="66">
        <f t="shared" si="23"/>
        <v>908.08723648996249</v>
      </c>
      <c r="L21" s="66">
        <f t="shared" si="24"/>
        <v>1337.179455838854</v>
      </c>
    </row>
    <row r="22" spans="1:12" x14ac:dyDescent="0.2">
      <c r="A22" s="12">
        <v>44217</v>
      </c>
      <c r="B22" s="13">
        <f>vaccine!BY20</f>
        <v>0</v>
      </c>
      <c r="C22" s="13">
        <f>vaccine!BZ20</f>
        <v>0</v>
      </c>
      <c r="D22" s="13">
        <f>vaccine!CA20</f>
        <v>0</v>
      </c>
      <c r="E22" s="13">
        <f>vaccine!CB20</f>
        <v>0</v>
      </c>
      <c r="F22" s="14">
        <f t="shared" si="18"/>
        <v>0</v>
      </c>
      <c r="G22" s="17">
        <f t="shared" si="19"/>
        <v>1094</v>
      </c>
      <c r="H22" s="17">
        <f t="shared" si="20"/>
        <v>477</v>
      </c>
      <c r="I22" s="17">
        <f t="shared" si="21"/>
        <v>1571</v>
      </c>
      <c r="J22" s="16">
        <f t="shared" si="22"/>
        <v>437.91062832230887</v>
      </c>
      <c r="K22" s="66">
        <f t="shared" si="23"/>
        <v>908.08723648996249</v>
      </c>
      <c r="L22" s="66">
        <f t="shared" si="24"/>
        <v>1337.179455838854</v>
      </c>
    </row>
    <row r="23" spans="1:12" x14ac:dyDescent="0.2">
      <c r="A23" s="12">
        <v>44218</v>
      </c>
      <c r="B23" s="13">
        <f>vaccine!BY21</f>
        <v>0</v>
      </c>
      <c r="C23" s="13">
        <f>vaccine!BZ21</f>
        <v>0</v>
      </c>
      <c r="D23" s="13">
        <f>vaccine!CA21</f>
        <v>0</v>
      </c>
      <c r="E23" s="13">
        <f>vaccine!CB21</f>
        <v>0</v>
      </c>
      <c r="F23" s="14">
        <f t="shared" ref="F23:F25" si="25">SUM(B23:E23)</f>
        <v>0</v>
      </c>
      <c r="G23" s="17">
        <f t="shared" ref="G23:G25" si="26">B23+G22</f>
        <v>1094</v>
      </c>
      <c r="H23" s="17">
        <f t="shared" ref="H23:H25" si="27">C23+H22</f>
        <v>477</v>
      </c>
      <c r="I23" s="17">
        <f t="shared" ref="I23:I25" si="28">F23+I22</f>
        <v>1571</v>
      </c>
      <c r="J23" s="16">
        <f t="shared" ref="J23:J25" si="29">(I23/$N$5)*100000</f>
        <v>437.91062832230887</v>
      </c>
      <c r="K23" s="66">
        <f t="shared" ref="K23:K25" si="30">100000*I23/$N$6</f>
        <v>908.08723648996249</v>
      </c>
      <c r="L23" s="66">
        <f t="shared" ref="L23:L25" si="31">100000*G23/$N$7</f>
        <v>1337.179455838854</v>
      </c>
    </row>
    <row r="24" spans="1:12" x14ac:dyDescent="0.2">
      <c r="A24" s="12">
        <v>44219</v>
      </c>
      <c r="B24" s="13">
        <f>vaccine!BY22</f>
        <v>0</v>
      </c>
      <c r="C24" s="13">
        <f>vaccine!BZ22</f>
        <v>0</v>
      </c>
      <c r="D24" s="13">
        <f>vaccine!CA22</f>
        <v>2</v>
      </c>
      <c r="E24" s="13">
        <f>vaccine!CB22</f>
        <v>4</v>
      </c>
      <c r="F24" s="14">
        <f t="shared" si="25"/>
        <v>6</v>
      </c>
      <c r="G24" s="17">
        <f t="shared" si="26"/>
        <v>1094</v>
      </c>
      <c r="H24" s="17">
        <f t="shared" si="27"/>
        <v>477</v>
      </c>
      <c r="I24" s="17">
        <f t="shared" si="28"/>
        <v>1577</v>
      </c>
      <c r="J24" s="16">
        <f t="shared" si="29"/>
        <v>439.58310685186581</v>
      </c>
      <c r="K24" s="66">
        <f t="shared" si="30"/>
        <v>911.55542453511828</v>
      </c>
      <c r="L24" s="66">
        <f t="shared" si="31"/>
        <v>1337.179455838854</v>
      </c>
    </row>
    <row r="25" spans="1:12" x14ac:dyDescent="0.2">
      <c r="A25" s="12">
        <v>44220</v>
      </c>
      <c r="B25" s="13">
        <f>vaccine!BY23</f>
        <v>0</v>
      </c>
      <c r="C25" s="13">
        <f>vaccine!BZ23</f>
        <v>73</v>
      </c>
      <c r="D25" s="13">
        <f>vaccine!CA23</f>
        <v>0</v>
      </c>
      <c r="E25" s="13">
        <f>vaccine!CB23</f>
        <v>0</v>
      </c>
      <c r="F25" s="14">
        <f t="shared" si="25"/>
        <v>73</v>
      </c>
      <c r="G25" s="17">
        <f t="shared" si="26"/>
        <v>1094</v>
      </c>
      <c r="H25" s="17">
        <f t="shared" si="27"/>
        <v>550</v>
      </c>
      <c r="I25" s="17">
        <f t="shared" si="28"/>
        <v>1650</v>
      </c>
      <c r="J25" s="16">
        <f t="shared" si="29"/>
        <v>459.93159562814111</v>
      </c>
      <c r="K25" s="66">
        <f t="shared" si="30"/>
        <v>953.75171241784733</v>
      </c>
      <c r="L25" s="66">
        <f t="shared" si="31"/>
        <v>1337.179455838854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187</v>
      </c>
    </row>
    <row r="2" spans="1:17" x14ac:dyDescent="0.2">
      <c r="K2" s="5"/>
      <c r="M2" s="19" t="s">
        <v>24</v>
      </c>
      <c r="N2" s="20">
        <f>SUM(B5:B93)/SUM(F5:F93)</f>
        <v>0.26737967914438504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vaccine!BO3</f>
        <v>0</v>
      </c>
      <c r="C5" s="13">
        <f>vaccine!BQ3</f>
        <v>0</v>
      </c>
      <c r="D5" s="13">
        <f>vaccine!BR3</f>
        <v>0</v>
      </c>
      <c r="E5" s="13">
        <f>vaccine!BS3</f>
        <v>0</v>
      </c>
      <c r="F5" s="14">
        <f>SUM(B5:E5)</f>
        <v>0</v>
      </c>
      <c r="G5" s="14">
        <f>B5</f>
        <v>0</v>
      </c>
      <c r="H5" s="14">
        <f>C5</f>
        <v>0</v>
      </c>
      <c r="I5" s="15">
        <f>F5</f>
        <v>0</v>
      </c>
      <c r="J5" s="16">
        <f t="shared" ref="J5:J13" si="0">(I5/$N$5)*100000</f>
        <v>0</v>
      </c>
      <c r="K5" s="66">
        <f>100000*I5/$N$6</f>
        <v>0</v>
      </c>
      <c r="L5" s="66">
        <f>100000*G5/$N$7</f>
        <v>0</v>
      </c>
      <c r="M5" s="4" t="s">
        <v>76</v>
      </c>
      <c r="N5" s="67">
        <f>population!B22</f>
        <v>290691</v>
      </c>
    </row>
    <row r="6" spans="1:17" x14ac:dyDescent="0.2">
      <c r="A6" s="12">
        <v>44201</v>
      </c>
      <c r="B6" s="13">
        <f>vaccine!BO4</f>
        <v>0</v>
      </c>
      <c r="C6" s="13">
        <f>vaccine!BQ4</f>
        <v>0</v>
      </c>
      <c r="D6" s="13">
        <f>vaccine!BR4</f>
        <v>0</v>
      </c>
      <c r="E6" s="13">
        <f>vaccine!BS4</f>
        <v>0</v>
      </c>
      <c r="F6" s="14">
        <f t="shared" ref="F6:F18" si="1">SUM(B6:E6)</f>
        <v>0</v>
      </c>
      <c r="G6" s="17">
        <f t="shared" ref="G6:H13" si="2">B6+G5</f>
        <v>0</v>
      </c>
      <c r="H6" s="17">
        <f t="shared" si="2"/>
        <v>0</v>
      </c>
      <c r="I6" s="17">
        <f t="shared" ref="I6:I13" si="3">F6+I5</f>
        <v>0</v>
      </c>
      <c r="J6" s="16">
        <f t="shared" si="0"/>
        <v>0</v>
      </c>
      <c r="K6" s="66">
        <f t="shared" ref="K6:K13" si="4">100000*I6/$N$6</f>
        <v>0</v>
      </c>
      <c r="L6" s="66">
        <f t="shared" ref="L6:L13" si="5">100000*G6/$N$7</f>
        <v>0</v>
      </c>
      <c r="M6" s="6" t="s">
        <v>77</v>
      </c>
      <c r="N6" s="67">
        <f>population!C22</f>
        <v>55230</v>
      </c>
    </row>
    <row r="7" spans="1:17" x14ac:dyDescent="0.2">
      <c r="A7" s="12">
        <v>44202</v>
      </c>
      <c r="B7" s="13">
        <f>vaccine!BO5</f>
        <v>0</v>
      </c>
      <c r="C7" s="13">
        <f>vaccine!BQ5</f>
        <v>0</v>
      </c>
      <c r="D7" s="13">
        <f>vaccine!BR5</f>
        <v>0</v>
      </c>
      <c r="E7" s="13">
        <f>vaccine!BS5</f>
        <v>0</v>
      </c>
      <c r="F7" s="14">
        <f t="shared" si="1"/>
        <v>0</v>
      </c>
      <c r="G7" s="17">
        <f t="shared" si="2"/>
        <v>0</v>
      </c>
      <c r="H7" s="17">
        <f t="shared" si="2"/>
        <v>0</v>
      </c>
      <c r="I7" s="17">
        <f t="shared" si="3"/>
        <v>0</v>
      </c>
      <c r="J7" s="16">
        <f t="shared" si="0"/>
        <v>0</v>
      </c>
      <c r="K7" s="66">
        <f t="shared" si="4"/>
        <v>0</v>
      </c>
      <c r="L7" s="66">
        <f t="shared" si="5"/>
        <v>0</v>
      </c>
      <c r="M7" s="5" t="s">
        <v>78</v>
      </c>
      <c r="N7" s="67">
        <f>population!E22</f>
        <v>18004</v>
      </c>
    </row>
    <row r="8" spans="1:17" x14ac:dyDescent="0.2">
      <c r="A8" s="12">
        <v>44203</v>
      </c>
      <c r="B8" s="13">
        <f>vaccine!BO6</f>
        <v>0</v>
      </c>
      <c r="C8" s="13">
        <f>vaccine!BQ6</f>
        <v>0</v>
      </c>
      <c r="D8" s="13">
        <f>vaccine!BR6</f>
        <v>0</v>
      </c>
      <c r="E8" s="13">
        <f>vaccine!BS6</f>
        <v>0</v>
      </c>
      <c r="F8" s="14">
        <f t="shared" si="1"/>
        <v>0</v>
      </c>
      <c r="G8" s="17">
        <f t="shared" si="2"/>
        <v>0</v>
      </c>
      <c r="H8" s="17">
        <f t="shared" si="2"/>
        <v>0</v>
      </c>
      <c r="I8" s="17">
        <f t="shared" si="3"/>
        <v>0</v>
      </c>
      <c r="J8" s="16">
        <f t="shared" si="0"/>
        <v>0</v>
      </c>
      <c r="K8" s="66">
        <f t="shared" si="4"/>
        <v>0</v>
      </c>
      <c r="L8" s="66">
        <f t="shared" si="5"/>
        <v>0</v>
      </c>
    </row>
    <row r="9" spans="1:17" x14ac:dyDescent="0.2">
      <c r="A9" s="12">
        <v>44204</v>
      </c>
      <c r="B9" s="13">
        <f>vaccine!BO7</f>
        <v>0</v>
      </c>
      <c r="C9" s="13">
        <f>vaccine!BQ7</f>
        <v>0</v>
      </c>
      <c r="D9" s="13">
        <f>vaccine!BR7</f>
        <v>0</v>
      </c>
      <c r="E9" s="13">
        <f>vaccine!BS7</f>
        <v>0</v>
      </c>
      <c r="F9" s="14">
        <f t="shared" si="1"/>
        <v>0</v>
      </c>
      <c r="G9" s="17">
        <f t="shared" si="2"/>
        <v>0</v>
      </c>
      <c r="H9" s="17">
        <f t="shared" si="2"/>
        <v>0</v>
      </c>
      <c r="I9" s="17">
        <f t="shared" si="3"/>
        <v>0</v>
      </c>
      <c r="J9" s="16">
        <f t="shared" si="0"/>
        <v>0</v>
      </c>
      <c r="K9" s="66">
        <f t="shared" si="4"/>
        <v>0</v>
      </c>
      <c r="L9" s="66">
        <f t="shared" si="5"/>
        <v>0</v>
      </c>
    </row>
    <row r="10" spans="1:17" x14ac:dyDescent="0.2">
      <c r="A10" s="12">
        <v>44205</v>
      </c>
      <c r="B10" s="13">
        <f>vaccine!BO8</f>
        <v>0</v>
      </c>
      <c r="C10" s="13">
        <f>vaccine!BQ8</f>
        <v>0</v>
      </c>
      <c r="D10" s="13">
        <f>vaccine!BR8</f>
        <v>0</v>
      </c>
      <c r="E10" s="13">
        <f>vaccine!BS8</f>
        <v>0</v>
      </c>
      <c r="F10" s="14">
        <f t="shared" si="1"/>
        <v>0</v>
      </c>
      <c r="G10" s="17">
        <f t="shared" si="2"/>
        <v>0</v>
      </c>
      <c r="H10" s="17">
        <f t="shared" si="2"/>
        <v>0</v>
      </c>
      <c r="I10" s="17">
        <f t="shared" si="3"/>
        <v>0</v>
      </c>
      <c r="J10" s="16">
        <f t="shared" si="0"/>
        <v>0</v>
      </c>
      <c r="K10" s="66">
        <f t="shared" si="4"/>
        <v>0</v>
      </c>
      <c r="L10" s="66">
        <f t="shared" si="5"/>
        <v>0</v>
      </c>
    </row>
    <row r="11" spans="1:17" x14ac:dyDescent="0.2">
      <c r="A11" s="12">
        <v>44206</v>
      </c>
      <c r="B11" s="13">
        <f>vaccine!BO9</f>
        <v>0</v>
      </c>
      <c r="C11" s="13">
        <f>vaccine!BQ9</f>
        <v>0</v>
      </c>
      <c r="D11" s="13">
        <f>vaccine!BR9</f>
        <v>0</v>
      </c>
      <c r="E11" s="13">
        <f>vaccine!BS9</f>
        <v>0</v>
      </c>
      <c r="F11" s="14">
        <f t="shared" si="1"/>
        <v>0</v>
      </c>
      <c r="G11" s="17">
        <f t="shared" si="2"/>
        <v>0</v>
      </c>
      <c r="H11" s="17">
        <f t="shared" si="2"/>
        <v>0</v>
      </c>
      <c r="I11" s="17">
        <f t="shared" si="3"/>
        <v>0</v>
      </c>
      <c r="J11" s="16">
        <f t="shared" si="0"/>
        <v>0</v>
      </c>
      <c r="K11" s="66">
        <f t="shared" si="4"/>
        <v>0</v>
      </c>
      <c r="L11" s="66">
        <f t="shared" si="5"/>
        <v>0</v>
      </c>
    </row>
    <row r="12" spans="1:17" x14ac:dyDescent="0.2">
      <c r="A12" s="12">
        <v>44207</v>
      </c>
      <c r="B12" s="13">
        <f>vaccine!BO10</f>
        <v>0</v>
      </c>
      <c r="C12" s="13">
        <f>vaccine!BQ10</f>
        <v>0</v>
      </c>
      <c r="D12" s="13">
        <f>vaccine!BR10</f>
        <v>0</v>
      </c>
      <c r="E12" s="13">
        <f>vaccine!BS10</f>
        <v>0</v>
      </c>
      <c r="F12" s="14">
        <f t="shared" si="1"/>
        <v>0</v>
      </c>
      <c r="G12" s="17">
        <f t="shared" si="2"/>
        <v>0</v>
      </c>
      <c r="H12" s="17">
        <f t="shared" si="2"/>
        <v>0</v>
      </c>
      <c r="I12" s="17">
        <f>F12+I11</f>
        <v>0</v>
      </c>
      <c r="J12" s="16">
        <f t="shared" si="0"/>
        <v>0</v>
      </c>
      <c r="K12" s="66">
        <f t="shared" si="4"/>
        <v>0</v>
      </c>
      <c r="L12" s="66">
        <f t="shared" si="5"/>
        <v>0</v>
      </c>
    </row>
    <row r="13" spans="1:17" x14ac:dyDescent="0.2">
      <c r="A13" s="12">
        <v>44208</v>
      </c>
      <c r="B13" s="13">
        <f>vaccine!BO11</f>
        <v>0</v>
      </c>
      <c r="C13" s="13">
        <f>vaccine!BQ11</f>
        <v>0</v>
      </c>
      <c r="D13" s="13">
        <f>vaccine!BR11</f>
        <v>0</v>
      </c>
      <c r="E13" s="13">
        <f>vaccine!BS11</f>
        <v>0</v>
      </c>
      <c r="F13" s="14">
        <f t="shared" si="1"/>
        <v>0</v>
      </c>
      <c r="G13" s="17">
        <f t="shared" si="2"/>
        <v>0</v>
      </c>
      <c r="H13" s="17">
        <f t="shared" si="2"/>
        <v>0</v>
      </c>
      <c r="I13" s="17">
        <f t="shared" si="3"/>
        <v>0</v>
      </c>
      <c r="J13" s="16">
        <f t="shared" si="0"/>
        <v>0</v>
      </c>
      <c r="K13" s="66">
        <f t="shared" si="4"/>
        <v>0</v>
      </c>
      <c r="L13" s="66">
        <f t="shared" si="5"/>
        <v>0</v>
      </c>
    </row>
    <row r="14" spans="1:17" x14ac:dyDescent="0.2">
      <c r="A14" s="12">
        <v>44209</v>
      </c>
      <c r="B14" s="13">
        <f>vaccine!BO12</f>
        <v>16</v>
      </c>
      <c r="C14" s="13">
        <f>vaccine!BQ12</f>
        <v>0</v>
      </c>
      <c r="D14" s="13">
        <f>vaccine!BR12</f>
        <v>0</v>
      </c>
      <c r="E14" s="13">
        <f>vaccine!BS12</f>
        <v>29</v>
      </c>
      <c r="F14" s="14">
        <f t="shared" si="1"/>
        <v>45</v>
      </c>
      <c r="G14" s="17">
        <f t="shared" ref="G14:G17" si="6">B14+G13</f>
        <v>16</v>
      </c>
      <c r="H14" s="17">
        <f t="shared" ref="H14:H17" si="7">C14+H13</f>
        <v>0</v>
      </c>
      <c r="I14" s="17">
        <f t="shared" ref="I14:I17" si="8">F14+I13</f>
        <v>45</v>
      </c>
      <c r="J14" s="16">
        <f t="shared" ref="J14:J17" si="9">(I14/$N$5)*100000</f>
        <v>15.48035542896065</v>
      </c>
      <c r="K14" s="66">
        <f t="shared" ref="K14:K17" si="10">100000*I14/$N$6</f>
        <v>81.477457903313422</v>
      </c>
      <c r="L14" s="66">
        <f t="shared" ref="L14:L17" si="11">100000*G14/$N$7</f>
        <v>88.869140191068652</v>
      </c>
    </row>
    <row r="15" spans="1:17" x14ac:dyDescent="0.2">
      <c r="A15" s="12">
        <v>44210</v>
      </c>
      <c r="B15" s="13">
        <f>vaccine!BO13</f>
        <v>6</v>
      </c>
      <c r="C15" s="13">
        <f>vaccine!BQ13</f>
        <v>0</v>
      </c>
      <c r="D15" s="13">
        <f>vaccine!BR13</f>
        <v>0</v>
      </c>
      <c r="E15" s="13">
        <f>vaccine!BS13</f>
        <v>47</v>
      </c>
      <c r="F15" s="14">
        <f t="shared" si="1"/>
        <v>53</v>
      </c>
      <c r="G15" s="17">
        <f t="shared" si="6"/>
        <v>22</v>
      </c>
      <c r="H15" s="17">
        <f t="shared" si="7"/>
        <v>0</v>
      </c>
      <c r="I15" s="17">
        <f t="shared" si="8"/>
        <v>98</v>
      </c>
      <c r="J15" s="16">
        <f t="shared" si="9"/>
        <v>33.712774045292079</v>
      </c>
      <c r="K15" s="66">
        <f t="shared" si="10"/>
        <v>177.43979721166033</v>
      </c>
      <c r="L15" s="66">
        <f t="shared" si="11"/>
        <v>122.19506776271939</v>
      </c>
    </row>
    <row r="16" spans="1:17" x14ac:dyDescent="0.2">
      <c r="A16" s="12">
        <v>44211</v>
      </c>
      <c r="B16" s="13">
        <f>vaccine!BO14</f>
        <v>18</v>
      </c>
      <c r="C16" s="13">
        <f>vaccine!BQ14</f>
        <v>0</v>
      </c>
      <c r="D16" s="13">
        <f>vaccine!BR14</f>
        <v>0</v>
      </c>
      <c r="E16" s="13">
        <f>vaccine!BS14</f>
        <v>41</v>
      </c>
      <c r="F16" s="14">
        <f t="shared" si="1"/>
        <v>59</v>
      </c>
      <c r="G16" s="17">
        <f t="shared" si="6"/>
        <v>40</v>
      </c>
      <c r="H16" s="17">
        <f t="shared" si="7"/>
        <v>0</v>
      </c>
      <c r="I16" s="17">
        <f t="shared" si="8"/>
        <v>157</v>
      </c>
      <c r="J16" s="16">
        <f t="shared" si="9"/>
        <v>54.009240052151597</v>
      </c>
      <c r="K16" s="66">
        <f t="shared" si="10"/>
        <v>284.26579757378238</v>
      </c>
      <c r="L16" s="66">
        <f t="shared" si="11"/>
        <v>222.17285047767163</v>
      </c>
    </row>
    <row r="17" spans="1:12" x14ac:dyDescent="0.2">
      <c r="A17" s="12">
        <v>44212</v>
      </c>
      <c r="B17" s="13">
        <f>vaccine!BO15</f>
        <v>0</v>
      </c>
      <c r="C17" s="13">
        <f>vaccine!BQ15</f>
        <v>0</v>
      </c>
      <c r="D17" s="13">
        <f>vaccine!BR15</f>
        <v>0</v>
      </c>
      <c r="E17" s="13">
        <f>vaccine!BS15</f>
        <v>0</v>
      </c>
      <c r="F17" s="14">
        <f t="shared" si="1"/>
        <v>0</v>
      </c>
      <c r="G17" s="17">
        <f t="shared" si="6"/>
        <v>40</v>
      </c>
      <c r="H17" s="17">
        <f t="shared" si="7"/>
        <v>0</v>
      </c>
      <c r="I17" s="17">
        <f t="shared" si="8"/>
        <v>157</v>
      </c>
      <c r="J17" s="16">
        <f t="shared" si="9"/>
        <v>54.009240052151597</v>
      </c>
      <c r="K17" s="66">
        <f t="shared" si="10"/>
        <v>284.26579757378238</v>
      </c>
      <c r="L17" s="66">
        <f t="shared" si="11"/>
        <v>222.17285047767163</v>
      </c>
    </row>
    <row r="18" spans="1:12" x14ac:dyDescent="0.2">
      <c r="A18" s="12">
        <v>44213</v>
      </c>
      <c r="B18" s="13">
        <f>vaccine!BO16</f>
        <v>5</v>
      </c>
      <c r="C18" s="13">
        <f>vaccine!BQ16</f>
        <v>0</v>
      </c>
      <c r="D18" s="13">
        <f>vaccine!BR16</f>
        <v>0</v>
      </c>
      <c r="E18" s="13">
        <f>vaccine!BS16</f>
        <v>10</v>
      </c>
      <c r="F18" s="14">
        <f t="shared" si="1"/>
        <v>15</v>
      </c>
      <c r="G18" s="17">
        <f t="shared" ref="G18" si="12">B18+G17</f>
        <v>45</v>
      </c>
      <c r="H18" s="17">
        <f t="shared" ref="H18" si="13">C18+H17</f>
        <v>0</v>
      </c>
      <c r="I18" s="17">
        <f t="shared" ref="I18" si="14">F18+I17</f>
        <v>172</v>
      </c>
      <c r="J18" s="16">
        <f t="shared" ref="J18" si="15">(I18/$N$5)*100000</f>
        <v>59.169358528471818</v>
      </c>
      <c r="K18" s="66">
        <f t="shared" ref="K18" si="16">100000*I18/$N$6</f>
        <v>311.4249502082202</v>
      </c>
      <c r="L18" s="66">
        <f t="shared" ref="L18" si="17">100000*G18/$N$7</f>
        <v>249.94445678738057</v>
      </c>
    </row>
    <row r="19" spans="1:12" x14ac:dyDescent="0.2">
      <c r="A19" s="12">
        <v>44214</v>
      </c>
      <c r="B19" s="13">
        <f>vaccine!BO17</f>
        <v>5</v>
      </c>
      <c r="C19" s="13">
        <f>vaccine!BQ17</f>
        <v>0</v>
      </c>
      <c r="D19" s="13">
        <f>vaccine!BR17</f>
        <v>0</v>
      </c>
      <c r="E19" s="13">
        <f>vaccine!BS17</f>
        <v>10</v>
      </c>
      <c r="F19" s="14">
        <f t="shared" ref="F19:F22" si="18">SUM(B19:E19)</f>
        <v>15</v>
      </c>
      <c r="G19" s="17">
        <f t="shared" ref="G19:G22" si="19">B19+G18</f>
        <v>50</v>
      </c>
      <c r="H19" s="17">
        <f t="shared" ref="H19:H22" si="20">C19+H18</f>
        <v>0</v>
      </c>
      <c r="I19" s="17">
        <f t="shared" ref="I19:I22" si="21">F19+I18</f>
        <v>187</v>
      </c>
      <c r="J19" s="16">
        <f t="shared" ref="J19:J22" si="22">(I19/$N$5)*100000</f>
        <v>64.329477004792025</v>
      </c>
      <c r="K19" s="66">
        <f t="shared" ref="K19:K22" si="23">100000*I19/$N$6</f>
        <v>338.58410284265796</v>
      </c>
      <c r="L19" s="66">
        <f t="shared" ref="L19:L22" si="24">100000*G19/$N$7</f>
        <v>277.71606309708955</v>
      </c>
    </row>
    <row r="20" spans="1:12" x14ac:dyDescent="0.2">
      <c r="A20" s="12">
        <v>44215</v>
      </c>
      <c r="B20" s="13">
        <f>vaccine!BO18</f>
        <v>0</v>
      </c>
      <c r="C20" s="13">
        <f>vaccine!BQ18</f>
        <v>0</v>
      </c>
      <c r="D20" s="13">
        <f>vaccine!BR18</f>
        <v>0</v>
      </c>
      <c r="E20" s="13">
        <f>vaccine!BS18</f>
        <v>0</v>
      </c>
      <c r="F20" s="14">
        <f t="shared" si="18"/>
        <v>0</v>
      </c>
      <c r="G20" s="17">
        <f t="shared" si="19"/>
        <v>50</v>
      </c>
      <c r="H20" s="17">
        <f t="shared" si="20"/>
        <v>0</v>
      </c>
      <c r="I20" s="17">
        <f t="shared" si="21"/>
        <v>187</v>
      </c>
      <c r="J20" s="16">
        <f t="shared" si="22"/>
        <v>64.329477004792025</v>
      </c>
      <c r="K20" s="66">
        <f t="shared" si="23"/>
        <v>338.58410284265796</v>
      </c>
      <c r="L20" s="66">
        <f t="shared" si="24"/>
        <v>277.71606309708955</v>
      </c>
    </row>
    <row r="21" spans="1:12" x14ac:dyDescent="0.2">
      <c r="A21" s="12">
        <v>44216</v>
      </c>
      <c r="B21" s="13">
        <f>vaccine!BO19</f>
        <v>0</v>
      </c>
      <c r="C21" s="13">
        <f>vaccine!BQ19</f>
        <v>0</v>
      </c>
      <c r="D21" s="13">
        <f>vaccine!BR19</f>
        <v>0</v>
      </c>
      <c r="E21" s="13">
        <f>vaccine!BS19</f>
        <v>0</v>
      </c>
      <c r="F21" s="14">
        <f t="shared" si="18"/>
        <v>0</v>
      </c>
      <c r="G21" s="17">
        <f t="shared" si="19"/>
        <v>50</v>
      </c>
      <c r="H21" s="17">
        <f t="shared" si="20"/>
        <v>0</v>
      </c>
      <c r="I21" s="17">
        <f t="shared" si="21"/>
        <v>187</v>
      </c>
      <c r="J21" s="16">
        <f t="shared" si="22"/>
        <v>64.329477004792025</v>
      </c>
      <c r="K21" s="66">
        <f t="shared" si="23"/>
        <v>338.58410284265796</v>
      </c>
      <c r="L21" s="66">
        <f t="shared" si="24"/>
        <v>277.71606309708955</v>
      </c>
    </row>
    <row r="22" spans="1:12" x14ac:dyDescent="0.2">
      <c r="A22" s="12">
        <v>44217</v>
      </c>
      <c r="B22" s="13">
        <f>vaccine!BO20</f>
        <v>0</v>
      </c>
      <c r="C22" s="13">
        <f>vaccine!BQ20</f>
        <v>0</v>
      </c>
      <c r="D22" s="13">
        <f>vaccine!BR20</f>
        <v>0</v>
      </c>
      <c r="E22" s="13">
        <f>vaccine!BS20</f>
        <v>0</v>
      </c>
      <c r="F22" s="14">
        <f t="shared" si="18"/>
        <v>0</v>
      </c>
      <c r="G22" s="17">
        <f t="shared" si="19"/>
        <v>50</v>
      </c>
      <c r="H22" s="17">
        <f t="shared" si="20"/>
        <v>0</v>
      </c>
      <c r="I22" s="17">
        <f t="shared" si="21"/>
        <v>187</v>
      </c>
      <c r="J22" s="16">
        <f t="shared" si="22"/>
        <v>64.329477004792025</v>
      </c>
      <c r="K22" s="66">
        <f t="shared" si="23"/>
        <v>338.58410284265796</v>
      </c>
      <c r="L22" s="66">
        <f t="shared" si="24"/>
        <v>277.71606309708955</v>
      </c>
    </row>
    <row r="23" spans="1:12" x14ac:dyDescent="0.2">
      <c r="A23" s="12">
        <v>44218</v>
      </c>
      <c r="B23" s="13">
        <f>vaccine!BO21</f>
        <v>0</v>
      </c>
      <c r="C23" s="13">
        <f>vaccine!BQ21</f>
        <v>0</v>
      </c>
      <c r="D23" s="13">
        <f>vaccine!BR21</f>
        <v>0</v>
      </c>
      <c r="E23" s="13">
        <f>vaccine!BS21</f>
        <v>0</v>
      </c>
      <c r="F23" s="14">
        <f t="shared" ref="F23:F25" si="25">SUM(B23:E23)</f>
        <v>0</v>
      </c>
      <c r="G23" s="17">
        <f t="shared" ref="G23:G25" si="26">B23+G22</f>
        <v>50</v>
      </c>
      <c r="H23" s="17">
        <f t="shared" ref="H23:H25" si="27">C23+H22</f>
        <v>0</v>
      </c>
      <c r="I23" s="17">
        <f t="shared" ref="I23:I25" si="28">F23+I22</f>
        <v>187</v>
      </c>
      <c r="J23" s="16">
        <f t="shared" ref="J23:J25" si="29">(I23/$N$5)*100000</f>
        <v>64.329477004792025</v>
      </c>
      <c r="K23" s="66">
        <f t="shared" ref="K23:K25" si="30">100000*I23/$N$6</f>
        <v>338.58410284265796</v>
      </c>
      <c r="L23" s="66">
        <f t="shared" ref="L23:L25" si="31">100000*G23/$N$7</f>
        <v>277.71606309708955</v>
      </c>
    </row>
    <row r="24" spans="1:12" x14ac:dyDescent="0.2">
      <c r="A24" s="12">
        <v>44219</v>
      </c>
      <c r="B24" s="13">
        <f>vaccine!BO22</f>
        <v>0</v>
      </c>
      <c r="C24" s="13">
        <f>vaccine!BQ22</f>
        <v>0</v>
      </c>
      <c r="D24" s="13">
        <f>vaccine!BR22</f>
        <v>0</v>
      </c>
      <c r="E24" s="13">
        <f>vaccine!BS22</f>
        <v>0</v>
      </c>
      <c r="F24" s="14">
        <f t="shared" si="25"/>
        <v>0</v>
      </c>
      <c r="G24" s="17">
        <f t="shared" si="26"/>
        <v>50</v>
      </c>
      <c r="H24" s="17">
        <f t="shared" si="27"/>
        <v>0</v>
      </c>
      <c r="I24" s="17">
        <f t="shared" si="28"/>
        <v>187</v>
      </c>
      <c r="J24" s="16">
        <f t="shared" si="29"/>
        <v>64.329477004792025</v>
      </c>
      <c r="K24" s="66">
        <f t="shared" si="30"/>
        <v>338.58410284265796</v>
      </c>
      <c r="L24" s="66">
        <f t="shared" si="31"/>
        <v>277.71606309708955</v>
      </c>
    </row>
    <row r="25" spans="1:12" x14ac:dyDescent="0.2">
      <c r="A25" s="12">
        <v>44220</v>
      </c>
      <c r="B25" s="13">
        <f>vaccine!BO23</f>
        <v>0</v>
      </c>
      <c r="C25" s="13">
        <f>vaccine!BQ23</f>
        <v>0</v>
      </c>
      <c r="D25" s="13">
        <f>vaccine!BR23</f>
        <v>0</v>
      </c>
      <c r="E25" s="13">
        <f>vaccine!BS23</f>
        <v>0</v>
      </c>
      <c r="F25" s="14">
        <f t="shared" si="25"/>
        <v>0</v>
      </c>
      <c r="G25" s="17">
        <f t="shared" si="26"/>
        <v>50</v>
      </c>
      <c r="H25" s="17">
        <f t="shared" si="27"/>
        <v>0</v>
      </c>
      <c r="I25" s="17">
        <f t="shared" si="28"/>
        <v>187</v>
      </c>
      <c r="J25" s="16">
        <f t="shared" si="29"/>
        <v>64.329477004792025</v>
      </c>
      <c r="K25" s="66">
        <f t="shared" si="30"/>
        <v>338.58410284265796</v>
      </c>
      <c r="L25" s="66">
        <f t="shared" si="31"/>
        <v>277.71606309708955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1925</v>
      </c>
    </row>
    <row r="2" spans="1:17" x14ac:dyDescent="0.2">
      <c r="K2" s="5"/>
      <c r="M2" s="19" t="s">
        <v>24</v>
      </c>
      <c r="N2" s="20">
        <f>SUM(B5:B93)/SUM(F5:F93)</f>
        <v>0.30545454545454548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>
        <f>SUM(C5:C93)/SUM(F5:F93)</f>
        <v>0.69454545454545458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vaccine!CD3</f>
        <v>0</v>
      </c>
      <c r="C5" s="13">
        <f>vaccine!CE3</f>
        <v>0</v>
      </c>
      <c r="D5" s="13">
        <f>vaccine!CF3</f>
        <v>0</v>
      </c>
      <c r="E5" s="13">
        <f>vaccine!CG3</f>
        <v>0</v>
      </c>
      <c r="F5" s="14">
        <f>SUM(B5:E5)</f>
        <v>0</v>
      </c>
      <c r="G5" s="14">
        <f>B5</f>
        <v>0</v>
      </c>
      <c r="H5" s="14">
        <f>C5</f>
        <v>0</v>
      </c>
      <c r="I5" s="15">
        <f>F5</f>
        <v>0</v>
      </c>
      <c r="J5" s="16">
        <f t="shared" ref="J5:J13" si="0">(I5/$N$5)*100000</f>
        <v>0</v>
      </c>
      <c r="K5" s="66">
        <f>100000*I5/$N$6</f>
        <v>0</v>
      </c>
      <c r="L5" s="66">
        <f>100000*G5/$N$7</f>
        <v>0</v>
      </c>
      <c r="M5" s="4" t="s">
        <v>76</v>
      </c>
      <c r="N5" s="67">
        <f>population!B23</f>
        <v>859959</v>
      </c>
    </row>
    <row r="6" spans="1:17" x14ac:dyDescent="0.2">
      <c r="A6" s="12">
        <v>44201</v>
      </c>
      <c r="B6" s="13">
        <f>vaccine!CD4</f>
        <v>0</v>
      </c>
      <c r="C6" s="13">
        <f>vaccine!CE4</f>
        <v>0</v>
      </c>
      <c r="D6" s="13">
        <f>vaccine!CF4</f>
        <v>0</v>
      </c>
      <c r="E6" s="13">
        <f>vaccine!CG4</f>
        <v>0</v>
      </c>
      <c r="F6" s="14">
        <f t="shared" ref="F6:F18" si="1">SUM(B6:E6)</f>
        <v>0</v>
      </c>
      <c r="G6" s="17">
        <f t="shared" ref="G6:H13" si="2">B6+G5</f>
        <v>0</v>
      </c>
      <c r="H6" s="17">
        <f t="shared" si="2"/>
        <v>0</v>
      </c>
      <c r="I6" s="17">
        <f t="shared" ref="I6:I13" si="3">F6+I5</f>
        <v>0</v>
      </c>
      <c r="J6" s="16">
        <f t="shared" si="0"/>
        <v>0</v>
      </c>
      <c r="K6" s="66">
        <f t="shared" ref="K6:K13" si="4">100000*I6/$N$6</f>
        <v>0</v>
      </c>
      <c r="L6" s="66">
        <f t="shared" ref="L6:L13" si="5">100000*G6/$N$7</f>
        <v>0</v>
      </c>
      <c r="M6" s="6" t="s">
        <v>77</v>
      </c>
      <c r="N6" s="67">
        <f>population!C23</f>
        <v>287418</v>
      </c>
    </row>
    <row r="7" spans="1:17" x14ac:dyDescent="0.2">
      <c r="A7" s="12">
        <v>44202</v>
      </c>
      <c r="B7" s="13">
        <f>vaccine!CD5</f>
        <v>0</v>
      </c>
      <c r="C7" s="13">
        <f>vaccine!CE5</f>
        <v>0</v>
      </c>
      <c r="D7" s="13">
        <f>vaccine!CF5</f>
        <v>0</v>
      </c>
      <c r="E7" s="13">
        <f>vaccine!CG5</f>
        <v>0</v>
      </c>
      <c r="F7" s="14">
        <f t="shared" si="1"/>
        <v>0</v>
      </c>
      <c r="G7" s="17">
        <f t="shared" si="2"/>
        <v>0</v>
      </c>
      <c r="H7" s="17">
        <f t="shared" si="2"/>
        <v>0</v>
      </c>
      <c r="I7" s="17">
        <f t="shared" si="3"/>
        <v>0</v>
      </c>
      <c r="J7" s="16">
        <f t="shared" si="0"/>
        <v>0</v>
      </c>
      <c r="K7" s="66">
        <f t="shared" si="4"/>
        <v>0</v>
      </c>
      <c r="L7" s="66">
        <f t="shared" si="5"/>
        <v>0</v>
      </c>
      <c r="M7" s="5" t="s">
        <v>78</v>
      </c>
      <c r="N7" s="67">
        <f>population!E23</f>
        <v>112445</v>
      </c>
    </row>
    <row r="8" spans="1:17" x14ac:dyDescent="0.2">
      <c r="A8" s="12">
        <v>44203</v>
      </c>
      <c r="B8" s="13">
        <f>vaccine!CD6</f>
        <v>0</v>
      </c>
      <c r="C8" s="13">
        <f>vaccine!CE6</f>
        <v>0</v>
      </c>
      <c r="D8" s="13">
        <f>vaccine!CF6</f>
        <v>0</v>
      </c>
      <c r="E8" s="13">
        <f>vaccine!CG6</f>
        <v>0</v>
      </c>
      <c r="F8" s="14">
        <f t="shared" si="1"/>
        <v>0</v>
      </c>
      <c r="G8" s="17">
        <f t="shared" si="2"/>
        <v>0</v>
      </c>
      <c r="H8" s="17">
        <f t="shared" si="2"/>
        <v>0</v>
      </c>
      <c r="I8" s="17">
        <f t="shared" si="3"/>
        <v>0</v>
      </c>
      <c r="J8" s="16">
        <f t="shared" si="0"/>
        <v>0</v>
      </c>
      <c r="K8" s="66">
        <f t="shared" si="4"/>
        <v>0</v>
      </c>
      <c r="L8" s="66">
        <f t="shared" si="5"/>
        <v>0</v>
      </c>
    </row>
    <row r="9" spans="1:17" x14ac:dyDescent="0.2">
      <c r="A9" s="12">
        <v>44204</v>
      </c>
      <c r="B9" s="13">
        <f>vaccine!CD7</f>
        <v>0</v>
      </c>
      <c r="C9" s="13">
        <f>vaccine!CE7</f>
        <v>0</v>
      </c>
      <c r="D9" s="13">
        <f>vaccine!CF7</f>
        <v>0</v>
      </c>
      <c r="E9" s="13">
        <f>vaccine!CG7</f>
        <v>0</v>
      </c>
      <c r="F9" s="14">
        <f t="shared" si="1"/>
        <v>0</v>
      </c>
      <c r="G9" s="17">
        <f t="shared" si="2"/>
        <v>0</v>
      </c>
      <c r="H9" s="17">
        <f t="shared" si="2"/>
        <v>0</v>
      </c>
      <c r="I9" s="17">
        <f t="shared" si="3"/>
        <v>0</v>
      </c>
      <c r="J9" s="16">
        <f t="shared" si="0"/>
        <v>0</v>
      </c>
      <c r="K9" s="66">
        <f t="shared" si="4"/>
        <v>0</v>
      </c>
      <c r="L9" s="66">
        <f t="shared" si="5"/>
        <v>0</v>
      </c>
    </row>
    <row r="10" spans="1:17" x14ac:dyDescent="0.2">
      <c r="A10" s="12">
        <v>44205</v>
      </c>
      <c r="B10" s="13">
        <f>vaccine!CD8</f>
        <v>0</v>
      </c>
      <c r="C10" s="13">
        <f>vaccine!CE8</f>
        <v>0</v>
      </c>
      <c r="D10" s="13">
        <f>vaccine!CF8</f>
        <v>0</v>
      </c>
      <c r="E10" s="13">
        <f>vaccine!CG8</f>
        <v>0</v>
      </c>
      <c r="F10" s="14">
        <f t="shared" si="1"/>
        <v>0</v>
      </c>
      <c r="G10" s="17">
        <f t="shared" si="2"/>
        <v>0</v>
      </c>
      <c r="H10" s="17">
        <f t="shared" si="2"/>
        <v>0</v>
      </c>
      <c r="I10" s="17">
        <f t="shared" si="3"/>
        <v>0</v>
      </c>
      <c r="J10" s="16">
        <f t="shared" si="0"/>
        <v>0</v>
      </c>
      <c r="K10" s="66">
        <f t="shared" si="4"/>
        <v>0</v>
      </c>
      <c r="L10" s="66">
        <f t="shared" si="5"/>
        <v>0</v>
      </c>
    </row>
    <row r="11" spans="1:17" x14ac:dyDescent="0.2">
      <c r="A11" s="12">
        <v>44206</v>
      </c>
      <c r="B11" s="13">
        <f>vaccine!CD9</f>
        <v>0</v>
      </c>
      <c r="C11" s="13">
        <f>vaccine!CE9</f>
        <v>0</v>
      </c>
      <c r="D11" s="13">
        <f>vaccine!CF9</f>
        <v>0</v>
      </c>
      <c r="E11" s="13">
        <f>vaccine!CG9</f>
        <v>0</v>
      </c>
      <c r="F11" s="14">
        <f t="shared" si="1"/>
        <v>0</v>
      </c>
      <c r="G11" s="17">
        <f t="shared" si="2"/>
        <v>0</v>
      </c>
      <c r="H11" s="17">
        <f t="shared" si="2"/>
        <v>0</v>
      </c>
      <c r="I11" s="17">
        <f t="shared" si="3"/>
        <v>0</v>
      </c>
      <c r="J11" s="16">
        <f t="shared" si="0"/>
        <v>0</v>
      </c>
      <c r="K11" s="66">
        <f t="shared" si="4"/>
        <v>0</v>
      </c>
      <c r="L11" s="66">
        <f t="shared" si="5"/>
        <v>0</v>
      </c>
    </row>
    <row r="12" spans="1:17" x14ac:dyDescent="0.2">
      <c r="A12" s="12">
        <v>44207</v>
      </c>
      <c r="B12" s="13">
        <f>vaccine!CD10</f>
        <v>0</v>
      </c>
      <c r="C12" s="13">
        <f>vaccine!CE10</f>
        <v>0</v>
      </c>
      <c r="D12" s="13">
        <f>vaccine!CF10</f>
        <v>0</v>
      </c>
      <c r="E12" s="13">
        <f>vaccine!CG10</f>
        <v>0</v>
      </c>
      <c r="F12" s="14">
        <f t="shared" si="1"/>
        <v>0</v>
      </c>
      <c r="G12" s="17">
        <f t="shared" si="2"/>
        <v>0</v>
      </c>
      <c r="H12" s="17">
        <f t="shared" si="2"/>
        <v>0</v>
      </c>
      <c r="I12" s="17">
        <f>F12+I11</f>
        <v>0</v>
      </c>
      <c r="J12" s="16">
        <f t="shared" si="0"/>
        <v>0</v>
      </c>
      <c r="K12" s="66">
        <f t="shared" si="4"/>
        <v>0</v>
      </c>
      <c r="L12" s="66">
        <f t="shared" si="5"/>
        <v>0</v>
      </c>
    </row>
    <row r="13" spans="1:17" x14ac:dyDescent="0.2">
      <c r="A13" s="12">
        <v>44208</v>
      </c>
      <c r="B13" s="13">
        <f>vaccine!CD11</f>
        <v>0</v>
      </c>
      <c r="C13" s="13">
        <f>vaccine!CE11</f>
        <v>0</v>
      </c>
      <c r="D13" s="13">
        <f>vaccine!CF11</f>
        <v>0</v>
      </c>
      <c r="E13" s="13">
        <f>vaccine!CG11</f>
        <v>0</v>
      </c>
      <c r="F13" s="14">
        <f t="shared" si="1"/>
        <v>0</v>
      </c>
      <c r="G13" s="17">
        <f t="shared" si="2"/>
        <v>0</v>
      </c>
      <c r="H13" s="17">
        <f t="shared" si="2"/>
        <v>0</v>
      </c>
      <c r="I13" s="17">
        <f t="shared" si="3"/>
        <v>0</v>
      </c>
      <c r="J13" s="16">
        <f t="shared" si="0"/>
        <v>0</v>
      </c>
      <c r="K13" s="66">
        <f t="shared" si="4"/>
        <v>0</v>
      </c>
      <c r="L13" s="66">
        <f t="shared" si="5"/>
        <v>0</v>
      </c>
    </row>
    <row r="14" spans="1:17" x14ac:dyDescent="0.2">
      <c r="A14" s="12">
        <v>44209</v>
      </c>
      <c r="B14" s="13">
        <f>vaccine!CD12</f>
        <v>0</v>
      </c>
      <c r="C14" s="13">
        <f>vaccine!CE12</f>
        <v>0</v>
      </c>
      <c r="D14" s="13">
        <f>vaccine!CF12</f>
        <v>0</v>
      </c>
      <c r="E14" s="13">
        <f>vaccine!CG12</f>
        <v>0</v>
      </c>
      <c r="F14" s="14">
        <f t="shared" si="1"/>
        <v>0</v>
      </c>
      <c r="G14" s="17">
        <f t="shared" ref="G14:G17" si="6">B14+G13</f>
        <v>0</v>
      </c>
      <c r="H14" s="17">
        <f t="shared" ref="H14:H17" si="7">C14+H13</f>
        <v>0</v>
      </c>
      <c r="I14" s="17">
        <f t="shared" ref="I14:I17" si="8">F14+I13</f>
        <v>0</v>
      </c>
      <c r="J14" s="16">
        <f t="shared" ref="J14:J17" si="9">(I14/$N$5)*100000</f>
        <v>0</v>
      </c>
      <c r="K14" s="66">
        <f t="shared" ref="K14:K17" si="10">100000*I14/$N$6</f>
        <v>0</v>
      </c>
      <c r="L14" s="66">
        <f t="shared" ref="L14:L17" si="11">100000*G14/$N$7</f>
        <v>0</v>
      </c>
    </row>
    <row r="15" spans="1:17" x14ac:dyDescent="0.2">
      <c r="A15" s="12">
        <v>44210</v>
      </c>
      <c r="B15" s="13">
        <f>vaccine!CD13</f>
        <v>0</v>
      </c>
      <c r="C15" s="13">
        <f>vaccine!CE13</f>
        <v>0</v>
      </c>
      <c r="D15" s="13">
        <f>vaccine!CF13</f>
        <v>0</v>
      </c>
      <c r="E15" s="13">
        <f>vaccine!CG13</f>
        <v>0</v>
      </c>
      <c r="F15" s="14">
        <f t="shared" si="1"/>
        <v>0</v>
      </c>
      <c r="G15" s="17">
        <f t="shared" si="6"/>
        <v>0</v>
      </c>
      <c r="H15" s="17">
        <f t="shared" si="7"/>
        <v>0</v>
      </c>
      <c r="I15" s="17">
        <f t="shared" si="8"/>
        <v>0</v>
      </c>
      <c r="J15" s="16">
        <f t="shared" si="9"/>
        <v>0</v>
      </c>
      <c r="K15" s="66">
        <f t="shared" si="10"/>
        <v>0</v>
      </c>
      <c r="L15" s="66">
        <f t="shared" si="11"/>
        <v>0</v>
      </c>
    </row>
    <row r="16" spans="1:17" x14ac:dyDescent="0.2">
      <c r="A16" s="12">
        <v>44211</v>
      </c>
      <c r="B16" s="13">
        <f>vaccine!CD14</f>
        <v>271</v>
      </c>
      <c r="C16" s="13">
        <f>vaccine!CE14</f>
        <v>34</v>
      </c>
      <c r="D16" s="13">
        <f>vaccine!CF14</f>
        <v>0</v>
      </c>
      <c r="E16" s="13">
        <f>vaccine!CG14</f>
        <v>0</v>
      </c>
      <c r="F16" s="14">
        <f t="shared" si="1"/>
        <v>305</v>
      </c>
      <c r="G16" s="17">
        <f t="shared" si="6"/>
        <v>271</v>
      </c>
      <c r="H16" s="17">
        <f t="shared" si="7"/>
        <v>34</v>
      </c>
      <c r="I16" s="17">
        <f t="shared" si="8"/>
        <v>305</v>
      </c>
      <c r="J16" s="16">
        <f t="shared" si="9"/>
        <v>35.466807138479858</v>
      </c>
      <c r="K16" s="66">
        <f t="shared" si="10"/>
        <v>106.11722299925545</v>
      </c>
      <c r="L16" s="66">
        <f t="shared" si="11"/>
        <v>241.00671439370359</v>
      </c>
    </row>
    <row r="17" spans="1:12" x14ac:dyDescent="0.2">
      <c r="A17" s="12">
        <v>44212</v>
      </c>
      <c r="B17" s="13">
        <f>vaccine!CD15</f>
        <v>0</v>
      </c>
      <c r="C17" s="13">
        <f>vaccine!CE15</f>
        <v>0</v>
      </c>
      <c r="D17" s="13">
        <f>vaccine!CF15</f>
        <v>0</v>
      </c>
      <c r="E17" s="13">
        <f>vaccine!CG15</f>
        <v>0</v>
      </c>
      <c r="F17" s="14">
        <f t="shared" si="1"/>
        <v>0</v>
      </c>
      <c r="G17" s="17">
        <f t="shared" si="6"/>
        <v>271</v>
      </c>
      <c r="H17" s="17">
        <f t="shared" si="7"/>
        <v>34</v>
      </c>
      <c r="I17" s="17">
        <f t="shared" si="8"/>
        <v>305</v>
      </c>
      <c r="J17" s="16">
        <f t="shared" si="9"/>
        <v>35.466807138479858</v>
      </c>
      <c r="K17" s="66">
        <f t="shared" si="10"/>
        <v>106.11722299925545</v>
      </c>
      <c r="L17" s="66">
        <f t="shared" si="11"/>
        <v>241.00671439370359</v>
      </c>
    </row>
    <row r="18" spans="1:12" x14ac:dyDescent="0.2">
      <c r="A18" s="12">
        <v>44213</v>
      </c>
      <c r="B18" s="13">
        <f>vaccine!CD16</f>
        <v>0</v>
      </c>
      <c r="C18" s="13">
        <f>vaccine!CE16</f>
        <v>0</v>
      </c>
      <c r="D18" s="13">
        <f>vaccine!CF16</f>
        <v>0</v>
      </c>
      <c r="E18" s="13">
        <f>vaccine!CG16</f>
        <v>0</v>
      </c>
      <c r="F18" s="14">
        <f t="shared" si="1"/>
        <v>0</v>
      </c>
      <c r="G18" s="17">
        <f t="shared" ref="G18" si="12">B18+G17</f>
        <v>271</v>
      </c>
      <c r="H18" s="17">
        <f t="shared" ref="H18" si="13">C18+H17</f>
        <v>34</v>
      </c>
      <c r="I18" s="17">
        <f t="shared" ref="I18" si="14">F18+I17</f>
        <v>305</v>
      </c>
      <c r="J18" s="16">
        <f t="shared" ref="J18" si="15">(I18/$N$5)*100000</f>
        <v>35.466807138479858</v>
      </c>
      <c r="K18" s="66">
        <f t="shared" ref="K18" si="16">100000*I18/$N$6</f>
        <v>106.11722299925545</v>
      </c>
      <c r="L18" s="66">
        <f t="shared" ref="L18" si="17">100000*G18/$N$7</f>
        <v>241.00671439370359</v>
      </c>
    </row>
    <row r="19" spans="1:12" x14ac:dyDescent="0.2">
      <c r="A19" s="12">
        <v>44214</v>
      </c>
      <c r="B19" s="13">
        <f>vaccine!CD17</f>
        <v>17</v>
      </c>
      <c r="C19" s="13">
        <f>vaccine!CE17</f>
        <v>21</v>
      </c>
      <c r="D19" s="13">
        <f>vaccine!CF17</f>
        <v>0</v>
      </c>
      <c r="E19" s="13">
        <f>vaccine!CG17</f>
        <v>0</v>
      </c>
      <c r="F19" s="14">
        <f t="shared" ref="F19:F22" si="18">SUM(B19:E19)</f>
        <v>38</v>
      </c>
      <c r="G19" s="17">
        <f t="shared" ref="G19:G22" si="19">B19+G18</f>
        <v>288</v>
      </c>
      <c r="H19" s="17">
        <f t="shared" ref="H19:H22" si="20">C19+H18</f>
        <v>55</v>
      </c>
      <c r="I19" s="17">
        <f t="shared" ref="I19:I22" si="21">F19+I18</f>
        <v>343</v>
      </c>
      <c r="J19" s="16">
        <f t="shared" ref="J19:J22" si="22">(I19/$N$5)*100000</f>
        <v>39.885622454093742</v>
      </c>
      <c r="K19" s="66">
        <f t="shared" ref="K19:K22" si="23">100000*I19/$N$6</f>
        <v>119.33838520899874</v>
      </c>
      <c r="L19" s="66">
        <f t="shared" ref="L19:L22" si="24">100000*G19/$N$7</f>
        <v>256.12521677264442</v>
      </c>
    </row>
    <row r="20" spans="1:12" x14ac:dyDescent="0.2">
      <c r="A20" s="12">
        <v>44215</v>
      </c>
      <c r="B20" s="13">
        <f>vaccine!CD18</f>
        <v>153</v>
      </c>
      <c r="C20" s="13">
        <f>vaccine!CE18</f>
        <v>141</v>
      </c>
      <c r="D20" s="13">
        <f>vaccine!CF18</f>
        <v>0</v>
      </c>
      <c r="E20" s="13">
        <f>vaccine!CG18</f>
        <v>0</v>
      </c>
      <c r="F20" s="14">
        <f t="shared" si="18"/>
        <v>294</v>
      </c>
      <c r="G20" s="17">
        <f t="shared" si="19"/>
        <v>441</v>
      </c>
      <c r="H20" s="17">
        <f t="shared" si="20"/>
        <v>196</v>
      </c>
      <c r="I20" s="17">
        <f t="shared" si="21"/>
        <v>637</v>
      </c>
      <c r="J20" s="16">
        <f t="shared" si="22"/>
        <v>74.073298843316948</v>
      </c>
      <c r="K20" s="66">
        <f t="shared" si="23"/>
        <v>221.62842967385481</v>
      </c>
      <c r="L20" s="66">
        <f t="shared" si="24"/>
        <v>392.19173818311174</v>
      </c>
    </row>
    <row r="21" spans="1:12" x14ac:dyDescent="0.2">
      <c r="A21" s="12">
        <v>44216</v>
      </c>
      <c r="B21" s="13">
        <f>vaccine!CD19</f>
        <v>62</v>
      </c>
      <c r="C21" s="13">
        <f>vaccine!CE19</f>
        <v>250</v>
      </c>
      <c r="D21" s="13">
        <f>vaccine!CF19</f>
        <v>0</v>
      </c>
      <c r="E21" s="13">
        <f>vaccine!CG19</f>
        <v>0</v>
      </c>
      <c r="F21" s="14">
        <f t="shared" si="18"/>
        <v>312</v>
      </c>
      <c r="G21" s="17">
        <f t="shared" si="19"/>
        <v>503</v>
      </c>
      <c r="H21" s="17">
        <f t="shared" si="20"/>
        <v>446</v>
      </c>
      <c r="I21" s="17">
        <f t="shared" si="21"/>
        <v>949</v>
      </c>
      <c r="J21" s="16">
        <f t="shared" si="22"/>
        <v>110.3540982767783</v>
      </c>
      <c r="K21" s="66">
        <f t="shared" si="23"/>
        <v>330.1811299222735</v>
      </c>
      <c r="L21" s="66">
        <f t="shared" si="24"/>
        <v>447.32980568277827</v>
      </c>
    </row>
    <row r="22" spans="1:12" x14ac:dyDescent="0.2">
      <c r="A22" s="12">
        <v>44217</v>
      </c>
      <c r="B22" s="13">
        <f>vaccine!CD20</f>
        <v>64</v>
      </c>
      <c r="C22" s="13">
        <f>vaccine!CE20</f>
        <v>383</v>
      </c>
      <c r="D22" s="13">
        <f>vaccine!CF20</f>
        <v>0</v>
      </c>
      <c r="E22" s="13">
        <f>vaccine!CG20</f>
        <v>0</v>
      </c>
      <c r="F22" s="14">
        <f t="shared" si="18"/>
        <v>447</v>
      </c>
      <c r="G22" s="17">
        <f t="shared" si="19"/>
        <v>567</v>
      </c>
      <c r="H22" s="17">
        <f t="shared" si="20"/>
        <v>829</v>
      </c>
      <c r="I22" s="17">
        <f t="shared" si="21"/>
        <v>1396</v>
      </c>
      <c r="J22" s="16">
        <f t="shared" si="22"/>
        <v>162.33332054202583</v>
      </c>
      <c r="K22" s="66">
        <f t="shared" si="23"/>
        <v>485.70374854741181</v>
      </c>
      <c r="L22" s="66">
        <f t="shared" si="24"/>
        <v>504.24652052114368</v>
      </c>
    </row>
    <row r="23" spans="1:12" x14ac:dyDescent="0.2">
      <c r="A23" s="12">
        <v>44218</v>
      </c>
      <c r="B23" s="13">
        <f>vaccine!CD21</f>
        <v>21</v>
      </c>
      <c r="C23" s="13">
        <f>vaccine!CE21</f>
        <v>508</v>
      </c>
      <c r="D23" s="13">
        <f>vaccine!CF21</f>
        <v>0</v>
      </c>
      <c r="E23" s="13">
        <f>vaccine!CG21</f>
        <v>0</v>
      </c>
      <c r="F23" s="14">
        <f t="shared" ref="F23:F25" si="25">SUM(B23:E23)</f>
        <v>529</v>
      </c>
      <c r="G23" s="17">
        <f t="shared" ref="G23:G25" si="26">B23+G22</f>
        <v>588</v>
      </c>
      <c r="H23" s="17">
        <f t="shared" ref="H23:H25" si="27">C23+H22</f>
        <v>1337</v>
      </c>
      <c r="I23" s="17">
        <f t="shared" ref="I23:I25" si="28">F23+I22</f>
        <v>1925</v>
      </c>
      <c r="J23" s="16">
        <f t="shared" ref="J23:J25" si="29">(I23/$N$5)*100000</f>
        <v>223.84788111991386</v>
      </c>
      <c r="K23" s="66">
        <f t="shared" ref="K23:K25" si="30">100000*I23/$N$6</f>
        <v>669.75624351989086</v>
      </c>
      <c r="L23" s="66">
        <f t="shared" ref="L23:L25" si="31">100000*G23/$N$7</f>
        <v>522.92231757748232</v>
      </c>
    </row>
    <row r="24" spans="1:12" x14ac:dyDescent="0.2">
      <c r="A24" s="12">
        <v>44219</v>
      </c>
      <c r="B24" s="13">
        <f>vaccine!CD22</f>
        <v>0</v>
      </c>
      <c r="C24" s="13">
        <f>vaccine!CE22</f>
        <v>0</v>
      </c>
      <c r="D24" s="13">
        <f>vaccine!CF22</f>
        <v>0</v>
      </c>
      <c r="E24" s="13">
        <f>vaccine!CG22</f>
        <v>0</v>
      </c>
      <c r="F24" s="14">
        <f t="shared" si="25"/>
        <v>0</v>
      </c>
      <c r="G24" s="17">
        <f t="shared" si="26"/>
        <v>588</v>
      </c>
      <c r="H24" s="17">
        <f t="shared" si="27"/>
        <v>1337</v>
      </c>
      <c r="I24" s="17">
        <f t="shared" si="28"/>
        <v>1925</v>
      </c>
      <c r="J24" s="16">
        <f t="shared" si="29"/>
        <v>223.84788111991386</v>
      </c>
      <c r="K24" s="66">
        <f t="shared" si="30"/>
        <v>669.75624351989086</v>
      </c>
      <c r="L24" s="66">
        <f t="shared" si="31"/>
        <v>522.92231757748232</v>
      </c>
    </row>
    <row r="25" spans="1:12" x14ac:dyDescent="0.2">
      <c r="A25" s="12">
        <v>44220</v>
      </c>
      <c r="B25" s="13">
        <f>vaccine!CD23</f>
        <v>0</v>
      </c>
      <c r="C25" s="13">
        <f>vaccine!CE23</f>
        <v>0</v>
      </c>
      <c r="D25" s="13">
        <f>vaccine!CF23</f>
        <v>0</v>
      </c>
      <c r="E25" s="13">
        <f>vaccine!CG23</f>
        <v>0</v>
      </c>
      <c r="F25" s="14">
        <f t="shared" si="25"/>
        <v>0</v>
      </c>
      <c r="G25" s="17">
        <f t="shared" si="26"/>
        <v>588</v>
      </c>
      <c r="H25" s="17">
        <f t="shared" si="27"/>
        <v>1337</v>
      </c>
      <c r="I25" s="17">
        <f t="shared" si="28"/>
        <v>1925</v>
      </c>
      <c r="J25" s="16">
        <f t="shared" si="29"/>
        <v>223.84788111991386</v>
      </c>
      <c r="K25" s="66">
        <f t="shared" si="30"/>
        <v>669.75624351989086</v>
      </c>
      <c r="L25" s="66">
        <f t="shared" si="31"/>
        <v>522.92231757748232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B22" sqref="B22:L25"/>
    </sheetView>
  </sheetViews>
  <sheetFormatPr baseColWidth="10" defaultRowHeight="12.75" x14ac:dyDescent="0.2"/>
  <cols>
    <col min="1" max="1" width="14" style="4" customWidth="1"/>
    <col min="2" max="9" width="8.5703125" style="4" customWidth="1"/>
    <col min="10" max="11" width="17.85546875" style="4" customWidth="1"/>
    <col min="12" max="12" width="16.140625" style="5" bestFit="1" customWidth="1"/>
    <col min="13" max="13" width="31.7109375" style="5" customWidth="1"/>
    <col min="14" max="16384" width="11.42578125" style="5"/>
  </cols>
  <sheetData>
    <row r="1" spans="1:17" x14ac:dyDescent="0.2">
      <c r="A1" s="3"/>
      <c r="M1" s="21" t="s">
        <v>27</v>
      </c>
      <c r="N1" s="18">
        <f>SUM(F5:F293)</f>
        <v>0</v>
      </c>
    </row>
    <row r="2" spans="1:17" x14ac:dyDescent="0.2">
      <c r="K2" s="5"/>
      <c r="M2" s="19" t="s">
        <v>24</v>
      </c>
      <c r="N2" s="20" t="e">
        <f>SUM(B5:B93)/SUM(F5:F93)</f>
        <v>#DIV/0!</v>
      </c>
      <c r="P2" s="4"/>
      <c r="Q2" s="2"/>
    </row>
    <row r="3" spans="1:17" ht="13.5" thickBot="1" x14ac:dyDescent="0.25">
      <c r="B3" s="114" t="s">
        <v>154</v>
      </c>
      <c r="C3" s="114"/>
      <c r="D3" s="114"/>
      <c r="E3" s="114"/>
      <c r="F3" s="114"/>
      <c r="G3" s="114"/>
      <c r="H3" s="114"/>
      <c r="I3" s="114"/>
      <c r="J3" s="114"/>
      <c r="K3" s="114"/>
      <c r="M3" s="7" t="s">
        <v>25</v>
      </c>
      <c r="N3" s="8" t="e">
        <f>SUM(C5:C93)/SUM(F5:F93)</f>
        <v>#DIV/0!</v>
      </c>
    </row>
    <row r="4" spans="1:17" ht="43.5" customHeight="1" x14ac:dyDescent="0.2">
      <c r="A4" s="9"/>
      <c r="B4" s="10" t="s">
        <v>0</v>
      </c>
      <c r="C4" s="10" t="s">
        <v>1</v>
      </c>
      <c r="D4" s="10" t="s">
        <v>190</v>
      </c>
      <c r="E4" s="10" t="s">
        <v>191</v>
      </c>
      <c r="F4" s="11" t="s">
        <v>2</v>
      </c>
      <c r="G4" s="11" t="s">
        <v>32</v>
      </c>
      <c r="H4" s="11" t="s">
        <v>26</v>
      </c>
      <c r="I4" s="11" t="s">
        <v>30</v>
      </c>
      <c r="J4" s="10" t="s">
        <v>31</v>
      </c>
      <c r="K4" s="11" t="s">
        <v>33</v>
      </c>
      <c r="L4" s="11" t="s">
        <v>132</v>
      </c>
    </row>
    <row r="5" spans="1:17" s="15" customFormat="1" x14ac:dyDescent="0.2">
      <c r="A5" s="12">
        <v>44200</v>
      </c>
      <c r="B5" s="13">
        <f>vaccine!CI3</f>
        <v>0</v>
      </c>
      <c r="C5" s="13">
        <f>vaccine!CJ3</f>
        <v>0</v>
      </c>
      <c r="D5" s="13">
        <f>vaccine!CK3</f>
        <v>0</v>
      </c>
      <c r="E5" s="13">
        <f>vaccine!CL3</f>
        <v>0</v>
      </c>
      <c r="F5" s="14">
        <f>SUM(B5:E5)</f>
        <v>0</v>
      </c>
      <c r="G5" s="14">
        <f>B5</f>
        <v>0</v>
      </c>
      <c r="H5" s="14">
        <f>C5</f>
        <v>0</v>
      </c>
      <c r="I5" s="15">
        <f>F5</f>
        <v>0</v>
      </c>
      <c r="J5" s="16">
        <f t="shared" ref="J5:J13" si="0">(I5/$N$5)*100000</f>
        <v>0</v>
      </c>
      <c r="K5" s="66">
        <f>100000*I5/$N$6</f>
        <v>0</v>
      </c>
      <c r="L5" s="66">
        <f>100000*G5/$N$7</f>
        <v>0</v>
      </c>
      <c r="M5" s="4" t="s">
        <v>76</v>
      </c>
      <c r="N5" s="67">
        <f>population!B24</f>
        <v>279471</v>
      </c>
    </row>
    <row r="6" spans="1:17" x14ac:dyDescent="0.2">
      <c r="A6" s="12">
        <v>44201</v>
      </c>
      <c r="B6" s="13">
        <f>vaccine!CI4</f>
        <v>0</v>
      </c>
      <c r="C6" s="13">
        <f>vaccine!CJ4</f>
        <v>0</v>
      </c>
      <c r="D6" s="13">
        <f>vaccine!CK4</f>
        <v>0</v>
      </c>
      <c r="E6" s="13">
        <f>vaccine!CL4</f>
        <v>0</v>
      </c>
      <c r="F6" s="14">
        <f t="shared" ref="F6:F18" si="1">SUM(B6:E6)</f>
        <v>0</v>
      </c>
      <c r="G6" s="17">
        <f t="shared" ref="G6:H13" si="2">B6+G5</f>
        <v>0</v>
      </c>
      <c r="H6" s="17">
        <f t="shared" si="2"/>
        <v>0</v>
      </c>
      <c r="I6" s="17">
        <f t="shared" ref="I6:I13" si="3">F6+I5</f>
        <v>0</v>
      </c>
      <c r="J6" s="16">
        <f t="shared" si="0"/>
        <v>0</v>
      </c>
      <c r="K6" s="66">
        <f t="shared" ref="K6:K13" si="4">100000*I6/$N$6</f>
        <v>0</v>
      </c>
      <c r="L6" s="66">
        <f t="shared" ref="L6:L13" si="5">100000*G6/$N$7</f>
        <v>0</v>
      </c>
      <c r="M6" s="6" t="s">
        <v>77</v>
      </c>
      <c r="N6" s="67">
        <f>population!C24</f>
        <v>26734</v>
      </c>
    </row>
    <row r="7" spans="1:17" x14ac:dyDescent="0.2">
      <c r="A7" s="12">
        <v>44202</v>
      </c>
      <c r="B7" s="13">
        <f>vaccine!CI5</f>
        <v>0</v>
      </c>
      <c r="C7" s="13">
        <f>vaccine!CJ5</f>
        <v>0</v>
      </c>
      <c r="D7" s="13">
        <f>vaccine!CK5</f>
        <v>0</v>
      </c>
      <c r="E7" s="13">
        <f>vaccine!CL5</f>
        <v>0</v>
      </c>
      <c r="F7" s="14">
        <f t="shared" si="1"/>
        <v>0</v>
      </c>
      <c r="G7" s="17">
        <f t="shared" si="2"/>
        <v>0</v>
      </c>
      <c r="H7" s="17">
        <f t="shared" si="2"/>
        <v>0</v>
      </c>
      <c r="I7" s="17">
        <f t="shared" si="3"/>
        <v>0</v>
      </c>
      <c r="J7" s="16">
        <f t="shared" si="0"/>
        <v>0</v>
      </c>
      <c r="K7" s="66">
        <f t="shared" si="4"/>
        <v>0</v>
      </c>
      <c r="L7" s="66">
        <f t="shared" si="5"/>
        <v>0</v>
      </c>
      <c r="M7" s="5" t="s">
        <v>78</v>
      </c>
      <c r="N7" s="67">
        <f>population!E24</f>
        <v>7372</v>
      </c>
    </row>
    <row r="8" spans="1:17" x14ac:dyDescent="0.2">
      <c r="A8" s="12">
        <v>44203</v>
      </c>
      <c r="B8" s="13">
        <f>vaccine!CI6</f>
        <v>0</v>
      </c>
      <c r="C8" s="13">
        <f>vaccine!CJ6</f>
        <v>0</v>
      </c>
      <c r="D8" s="13">
        <f>vaccine!CK6</f>
        <v>0</v>
      </c>
      <c r="E8" s="13">
        <f>vaccine!CL6</f>
        <v>0</v>
      </c>
      <c r="F8" s="14">
        <f t="shared" si="1"/>
        <v>0</v>
      </c>
      <c r="G8" s="17">
        <f t="shared" si="2"/>
        <v>0</v>
      </c>
      <c r="H8" s="17">
        <f t="shared" si="2"/>
        <v>0</v>
      </c>
      <c r="I8" s="17">
        <f t="shared" si="3"/>
        <v>0</v>
      </c>
      <c r="J8" s="16">
        <f t="shared" si="0"/>
        <v>0</v>
      </c>
      <c r="K8" s="66">
        <f t="shared" si="4"/>
        <v>0</v>
      </c>
      <c r="L8" s="66">
        <f t="shared" si="5"/>
        <v>0</v>
      </c>
    </row>
    <row r="9" spans="1:17" x14ac:dyDescent="0.2">
      <c r="A9" s="12">
        <v>44204</v>
      </c>
      <c r="B9" s="13">
        <f>vaccine!CI7</f>
        <v>0</v>
      </c>
      <c r="C9" s="13">
        <f>vaccine!CJ7</f>
        <v>0</v>
      </c>
      <c r="D9" s="13">
        <f>vaccine!CK7</f>
        <v>0</v>
      </c>
      <c r="E9" s="13">
        <f>vaccine!CL7</f>
        <v>0</v>
      </c>
      <c r="F9" s="14">
        <f t="shared" si="1"/>
        <v>0</v>
      </c>
      <c r="G9" s="17">
        <f t="shared" si="2"/>
        <v>0</v>
      </c>
      <c r="H9" s="17">
        <f t="shared" si="2"/>
        <v>0</v>
      </c>
      <c r="I9" s="17">
        <f t="shared" si="3"/>
        <v>0</v>
      </c>
      <c r="J9" s="16">
        <f t="shared" si="0"/>
        <v>0</v>
      </c>
      <c r="K9" s="66">
        <f t="shared" si="4"/>
        <v>0</v>
      </c>
      <c r="L9" s="66">
        <f t="shared" si="5"/>
        <v>0</v>
      </c>
    </row>
    <row r="10" spans="1:17" x14ac:dyDescent="0.2">
      <c r="A10" s="12">
        <v>44205</v>
      </c>
      <c r="B10" s="13">
        <f>vaccine!CI8</f>
        <v>0</v>
      </c>
      <c r="C10" s="13">
        <f>vaccine!CJ8</f>
        <v>0</v>
      </c>
      <c r="D10" s="13">
        <f>vaccine!CK8</f>
        <v>0</v>
      </c>
      <c r="E10" s="13">
        <f>vaccine!CL8</f>
        <v>0</v>
      </c>
      <c r="F10" s="14">
        <f t="shared" si="1"/>
        <v>0</v>
      </c>
      <c r="G10" s="17">
        <f t="shared" si="2"/>
        <v>0</v>
      </c>
      <c r="H10" s="17">
        <f t="shared" si="2"/>
        <v>0</v>
      </c>
      <c r="I10" s="17">
        <f t="shared" si="3"/>
        <v>0</v>
      </c>
      <c r="J10" s="16">
        <f t="shared" si="0"/>
        <v>0</v>
      </c>
      <c r="K10" s="66">
        <f t="shared" si="4"/>
        <v>0</v>
      </c>
      <c r="L10" s="66">
        <f t="shared" si="5"/>
        <v>0</v>
      </c>
    </row>
    <row r="11" spans="1:17" x14ac:dyDescent="0.2">
      <c r="A11" s="12">
        <v>44206</v>
      </c>
      <c r="B11" s="13">
        <f>vaccine!CI9</f>
        <v>0</v>
      </c>
      <c r="C11" s="13">
        <f>vaccine!CJ9</f>
        <v>0</v>
      </c>
      <c r="D11" s="13">
        <f>vaccine!CK9</f>
        <v>0</v>
      </c>
      <c r="E11" s="13">
        <f>vaccine!CL9</f>
        <v>0</v>
      </c>
      <c r="F11" s="14">
        <f t="shared" si="1"/>
        <v>0</v>
      </c>
      <c r="G11" s="17">
        <f t="shared" si="2"/>
        <v>0</v>
      </c>
      <c r="H11" s="17">
        <f t="shared" si="2"/>
        <v>0</v>
      </c>
      <c r="I11" s="17">
        <f t="shared" si="3"/>
        <v>0</v>
      </c>
      <c r="J11" s="16">
        <f t="shared" si="0"/>
        <v>0</v>
      </c>
      <c r="K11" s="66">
        <f t="shared" si="4"/>
        <v>0</v>
      </c>
      <c r="L11" s="66">
        <f t="shared" si="5"/>
        <v>0</v>
      </c>
    </row>
    <row r="12" spans="1:17" x14ac:dyDescent="0.2">
      <c r="A12" s="12">
        <v>44207</v>
      </c>
      <c r="B12" s="13">
        <f>vaccine!CI10</f>
        <v>0</v>
      </c>
      <c r="C12" s="13">
        <f>vaccine!CJ10</f>
        <v>0</v>
      </c>
      <c r="D12" s="13">
        <f>vaccine!CK10</f>
        <v>0</v>
      </c>
      <c r="E12" s="13">
        <f>vaccine!CL10</f>
        <v>0</v>
      </c>
      <c r="F12" s="14">
        <f t="shared" si="1"/>
        <v>0</v>
      </c>
      <c r="G12" s="17">
        <f t="shared" si="2"/>
        <v>0</v>
      </c>
      <c r="H12" s="17">
        <f t="shared" si="2"/>
        <v>0</v>
      </c>
      <c r="I12" s="17">
        <f>F12+I11</f>
        <v>0</v>
      </c>
      <c r="J12" s="16">
        <f t="shared" si="0"/>
        <v>0</v>
      </c>
      <c r="K12" s="66">
        <f t="shared" si="4"/>
        <v>0</v>
      </c>
      <c r="L12" s="66">
        <f t="shared" si="5"/>
        <v>0</v>
      </c>
    </row>
    <row r="13" spans="1:17" x14ac:dyDescent="0.2">
      <c r="A13" s="12">
        <v>44208</v>
      </c>
      <c r="B13" s="13">
        <f>vaccine!CI11</f>
        <v>0</v>
      </c>
      <c r="C13" s="13">
        <f>vaccine!CJ11</f>
        <v>0</v>
      </c>
      <c r="D13" s="13">
        <f>vaccine!CK11</f>
        <v>0</v>
      </c>
      <c r="E13" s="13">
        <f>vaccine!CL11</f>
        <v>0</v>
      </c>
      <c r="F13" s="14">
        <f t="shared" si="1"/>
        <v>0</v>
      </c>
      <c r="G13" s="17">
        <f t="shared" si="2"/>
        <v>0</v>
      </c>
      <c r="H13" s="17">
        <f t="shared" si="2"/>
        <v>0</v>
      </c>
      <c r="I13" s="17">
        <f t="shared" si="3"/>
        <v>0</v>
      </c>
      <c r="J13" s="16">
        <f t="shared" si="0"/>
        <v>0</v>
      </c>
      <c r="K13" s="66">
        <f t="shared" si="4"/>
        <v>0</v>
      </c>
      <c r="L13" s="66">
        <f t="shared" si="5"/>
        <v>0</v>
      </c>
    </row>
    <row r="14" spans="1:17" x14ac:dyDescent="0.2">
      <c r="A14" s="12">
        <v>44209</v>
      </c>
      <c r="B14" s="13">
        <f>vaccine!CI12</f>
        <v>0</v>
      </c>
      <c r="C14" s="13">
        <f>vaccine!CJ12</f>
        <v>0</v>
      </c>
      <c r="D14" s="13">
        <f>vaccine!CK12</f>
        <v>0</v>
      </c>
      <c r="E14" s="13">
        <f>vaccine!CL12</f>
        <v>0</v>
      </c>
      <c r="F14" s="14">
        <f t="shared" si="1"/>
        <v>0</v>
      </c>
      <c r="G14" s="17">
        <f t="shared" ref="G14:G17" si="6">B14+G13</f>
        <v>0</v>
      </c>
      <c r="H14" s="17">
        <f t="shared" ref="H14:H17" si="7">C14+H13</f>
        <v>0</v>
      </c>
      <c r="I14" s="17">
        <f t="shared" ref="I14:I17" si="8">F14+I13</f>
        <v>0</v>
      </c>
      <c r="J14" s="16">
        <f t="shared" ref="J14:J17" si="9">(I14/$N$5)*100000</f>
        <v>0</v>
      </c>
      <c r="K14" s="66">
        <f t="shared" ref="K14:K17" si="10">100000*I14/$N$6</f>
        <v>0</v>
      </c>
      <c r="L14" s="66">
        <f t="shared" ref="L14:L17" si="11">100000*G14/$N$7</f>
        <v>0</v>
      </c>
    </row>
    <row r="15" spans="1:17" x14ac:dyDescent="0.2">
      <c r="A15" s="12">
        <v>44210</v>
      </c>
      <c r="B15" s="13">
        <f>vaccine!CI13</f>
        <v>0</v>
      </c>
      <c r="C15" s="13">
        <f>vaccine!CJ13</f>
        <v>0</v>
      </c>
      <c r="D15" s="13">
        <f>vaccine!CK13</f>
        <v>0</v>
      </c>
      <c r="E15" s="13">
        <f>vaccine!CL13</f>
        <v>0</v>
      </c>
      <c r="F15" s="14">
        <f t="shared" si="1"/>
        <v>0</v>
      </c>
      <c r="G15" s="17">
        <f t="shared" si="6"/>
        <v>0</v>
      </c>
      <c r="H15" s="17">
        <f t="shared" si="7"/>
        <v>0</v>
      </c>
      <c r="I15" s="17">
        <f t="shared" si="8"/>
        <v>0</v>
      </c>
      <c r="J15" s="16">
        <f t="shared" si="9"/>
        <v>0</v>
      </c>
      <c r="K15" s="66">
        <f t="shared" si="10"/>
        <v>0</v>
      </c>
      <c r="L15" s="66">
        <f t="shared" si="11"/>
        <v>0</v>
      </c>
    </row>
    <row r="16" spans="1:17" x14ac:dyDescent="0.2">
      <c r="A16" s="12">
        <v>44211</v>
      </c>
      <c r="B16" s="13">
        <f>vaccine!CI14</f>
        <v>0</v>
      </c>
      <c r="C16" s="13">
        <f>vaccine!CJ14</f>
        <v>0</v>
      </c>
      <c r="D16" s="13">
        <f>vaccine!CK14</f>
        <v>0</v>
      </c>
      <c r="E16" s="13">
        <f>vaccine!CL14</f>
        <v>0</v>
      </c>
      <c r="F16" s="14">
        <f t="shared" si="1"/>
        <v>0</v>
      </c>
      <c r="G16" s="17">
        <f t="shared" si="6"/>
        <v>0</v>
      </c>
      <c r="H16" s="17">
        <f t="shared" si="7"/>
        <v>0</v>
      </c>
      <c r="I16" s="17">
        <f t="shared" si="8"/>
        <v>0</v>
      </c>
      <c r="J16" s="16">
        <f t="shared" si="9"/>
        <v>0</v>
      </c>
      <c r="K16" s="66">
        <f t="shared" si="10"/>
        <v>0</v>
      </c>
      <c r="L16" s="66">
        <f t="shared" si="11"/>
        <v>0</v>
      </c>
    </row>
    <row r="17" spans="1:12" x14ac:dyDescent="0.2">
      <c r="A17" s="12">
        <v>44212</v>
      </c>
      <c r="B17" s="13">
        <f>vaccine!CI15</f>
        <v>0</v>
      </c>
      <c r="C17" s="13">
        <f>vaccine!CJ15</f>
        <v>0</v>
      </c>
      <c r="D17" s="13">
        <f>vaccine!CK15</f>
        <v>0</v>
      </c>
      <c r="E17" s="13">
        <f>vaccine!CL15</f>
        <v>0</v>
      </c>
      <c r="F17" s="14">
        <f t="shared" si="1"/>
        <v>0</v>
      </c>
      <c r="G17" s="17">
        <f t="shared" si="6"/>
        <v>0</v>
      </c>
      <c r="H17" s="17">
        <f t="shared" si="7"/>
        <v>0</v>
      </c>
      <c r="I17" s="17">
        <f t="shared" si="8"/>
        <v>0</v>
      </c>
      <c r="J17" s="16">
        <f t="shared" si="9"/>
        <v>0</v>
      </c>
      <c r="K17" s="66">
        <f t="shared" si="10"/>
        <v>0</v>
      </c>
      <c r="L17" s="66">
        <f t="shared" si="11"/>
        <v>0</v>
      </c>
    </row>
    <row r="18" spans="1:12" x14ac:dyDescent="0.2">
      <c r="A18" s="12">
        <v>44213</v>
      </c>
      <c r="B18" s="13">
        <f>vaccine!CI16</f>
        <v>0</v>
      </c>
      <c r="C18" s="13">
        <f>vaccine!CJ16</f>
        <v>0</v>
      </c>
      <c r="D18" s="13">
        <f>vaccine!CK16</f>
        <v>0</v>
      </c>
      <c r="E18" s="13">
        <f>vaccine!CL16</f>
        <v>0</v>
      </c>
      <c r="F18" s="14">
        <f t="shared" si="1"/>
        <v>0</v>
      </c>
      <c r="G18" s="17">
        <f t="shared" ref="G18" si="12">B18+G17</f>
        <v>0</v>
      </c>
      <c r="H18" s="17">
        <f t="shared" ref="H18" si="13">C18+H17</f>
        <v>0</v>
      </c>
      <c r="I18" s="17">
        <f t="shared" ref="I18" si="14">F18+I17</f>
        <v>0</v>
      </c>
      <c r="J18" s="16">
        <f t="shared" ref="J18" si="15">(I18/$N$5)*100000</f>
        <v>0</v>
      </c>
      <c r="K18" s="66">
        <f t="shared" ref="K18" si="16">100000*I18/$N$6</f>
        <v>0</v>
      </c>
      <c r="L18" s="66">
        <f t="shared" ref="L18" si="17">100000*G18/$N$7</f>
        <v>0</v>
      </c>
    </row>
    <row r="19" spans="1:12" x14ac:dyDescent="0.2">
      <c r="A19" s="12">
        <v>44214</v>
      </c>
      <c r="B19" s="13">
        <f>vaccine!CI17</f>
        <v>0</v>
      </c>
      <c r="C19" s="13">
        <f>vaccine!CJ17</f>
        <v>0</v>
      </c>
      <c r="D19" s="13">
        <f>vaccine!CK17</f>
        <v>0</v>
      </c>
      <c r="E19" s="13">
        <f>vaccine!CL17</f>
        <v>0</v>
      </c>
      <c r="F19" s="14">
        <f t="shared" ref="F19:F22" si="18">SUM(B19:E19)</f>
        <v>0</v>
      </c>
      <c r="G19" s="17">
        <f t="shared" ref="G19:G22" si="19">B19+G18</f>
        <v>0</v>
      </c>
      <c r="H19" s="17">
        <f t="shared" ref="H19:H22" si="20">C19+H18</f>
        <v>0</v>
      </c>
      <c r="I19" s="17">
        <f t="shared" ref="I19:I22" si="21">F19+I18</f>
        <v>0</v>
      </c>
      <c r="J19" s="16">
        <f t="shared" ref="J19:J22" si="22">(I19/$N$5)*100000</f>
        <v>0</v>
      </c>
      <c r="K19" s="66">
        <f t="shared" ref="K19:K22" si="23">100000*I19/$N$6</f>
        <v>0</v>
      </c>
      <c r="L19" s="66">
        <f t="shared" ref="L19:L22" si="24">100000*G19/$N$7</f>
        <v>0</v>
      </c>
    </row>
    <row r="20" spans="1:12" x14ac:dyDescent="0.2">
      <c r="A20" s="12">
        <v>44215</v>
      </c>
      <c r="B20" s="13">
        <f>vaccine!CI18</f>
        <v>0</v>
      </c>
      <c r="C20" s="13">
        <f>vaccine!CJ18</f>
        <v>0</v>
      </c>
      <c r="D20" s="13">
        <f>vaccine!CK18</f>
        <v>0</v>
      </c>
      <c r="E20" s="13">
        <f>vaccine!CL18</f>
        <v>0</v>
      </c>
      <c r="F20" s="14">
        <f t="shared" si="18"/>
        <v>0</v>
      </c>
      <c r="G20" s="17">
        <f t="shared" si="19"/>
        <v>0</v>
      </c>
      <c r="H20" s="17">
        <f t="shared" si="20"/>
        <v>0</v>
      </c>
      <c r="I20" s="17">
        <f t="shared" si="21"/>
        <v>0</v>
      </c>
      <c r="J20" s="16">
        <f t="shared" si="22"/>
        <v>0</v>
      </c>
      <c r="K20" s="66">
        <f t="shared" si="23"/>
        <v>0</v>
      </c>
      <c r="L20" s="66">
        <f t="shared" si="24"/>
        <v>0</v>
      </c>
    </row>
    <row r="21" spans="1:12" x14ac:dyDescent="0.2">
      <c r="A21" s="12">
        <v>44216</v>
      </c>
      <c r="B21" s="13">
        <f>vaccine!CI19</f>
        <v>0</v>
      </c>
      <c r="C21" s="13">
        <f>vaccine!CJ19</f>
        <v>0</v>
      </c>
      <c r="D21" s="13">
        <f>vaccine!CK19</f>
        <v>0</v>
      </c>
      <c r="E21" s="13">
        <f>vaccine!CL19</f>
        <v>0</v>
      </c>
      <c r="F21" s="14">
        <f t="shared" si="18"/>
        <v>0</v>
      </c>
      <c r="G21" s="17">
        <f t="shared" si="19"/>
        <v>0</v>
      </c>
      <c r="H21" s="17">
        <f t="shared" si="20"/>
        <v>0</v>
      </c>
      <c r="I21" s="17">
        <f t="shared" si="21"/>
        <v>0</v>
      </c>
      <c r="J21" s="16">
        <f t="shared" si="22"/>
        <v>0</v>
      </c>
      <c r="K21" s="66">
        <f t="shared" si="23"/>
        <v>0</v>
      </c>
      <c r="L21" s="66">
        <f t="shared" si="24"/>
        <v>0</v>
      </c>
    </row>
    <row r="22" spans="1:12" x14ac:dyDescent="0.2">
      <c r="A22" s="12">
        <v>44217</v>
      </c>
      <c r="B22" s="13">
        <f>vaccine!CI20</f>
        <v>0</v>
      </c>
      <c r="C22" s="13">
        <f>vaccine!CJ20</f>
        <v>0</v>
      </c>
      <c r="D22" s="13">
        <f>vaccine!CK20</f>
        <v>0</v>
      </c>
      <c r="E22" s="13">
        <f>vaccine!CL20</f>
        <v>0</v>
      </c>
      <c r="F22" s="14">
        <f t="shared" si="18"/>
        <v>0</v>
      </c>
      <c r="G22" s="17">
        <f t="shared" si="19"/>
        <v>0</v>
      </c>
      <c r="H22" s="17">
        <f t="shared" si="20"/>
        <v>0</v>
      </c>
      <c r="I22" s="17">
        <f t="shared" si="21"/>
        <v>0</v>
      </c>
      <c r="J22" s="16">
        <f t="shared" si="22"/>
        <v>0</v>
      </c>
      <c r="K22" s="66">
        <f t="shared" si="23"/>
        <v>0</v>
      </c>
      <c r="L22" s="66">
        <f t="shared" si="24"/>
        <v>0</v>
      </c>
    </row>
    <row r="23" spans="1:12" x14ac:dyDescent="0.2">
      <c r="A23" s="12">
        <v>44218</v>
      </c>
      <c r="B23" s="13">
        <f>vaccine!CI21</f>
        <v>0</v>
      </c>
      <c r="C23" s="13">
        <f>vaccine!CJ21</f>
        <v>0</v>
      </c>
      <c r="D23" s="13">
        <f>vaccine!CK21</f>
        <v>0</v>
      </c>
      <c r="E23" s="13">
        <f>vaccine!CL21</f>
        <v>0</v>
      </c>
      <c r="F23" s="14">
        <f t="shared" ref="F23:F25" si="25">SUM(B23:E23)</f>
        <v>0</v>
      </c>
      <c r="G23" s="17">
        <f t="shared" ref="G23:G25" si="26">B23+G22</f>
        <v>0</v>
      </c>
      <c r="H23" s="17">
        <f t="shared" ref="H23:H25" si="27">C23+H22</f>
        <v>0</v>
      </c>
      <c r="I23" s="17">
        <f t="shared" ref="I23:I25" si="28">F23+I22</f>
        <v>0</v>
      </c>
      <c r="J23" s="16">
        <f t="shared" ref="J23:J25" si="29">(I23/$N$5)*100000</f>
        <v>0</v>
      </c>
      <c r="K23" s="66">
        <f t="shared" ref="K23:K25" si="30">100000*I23/$N$6</f>
        <v>0</v>
      </c>
      <c r="L23" s="66">
        <f t="shared" ref="L23:L25" si="31">100000*G23/$N$7</f>
        <v>0</v>
      </c>
    </row>
    <row r="24" spans="1:12" x14ac:dyDescent="0.2">
      <c r="A24" s="12">
        <v>44219</v>
      </c>
      <c r="B24" s="13">
        <f>vaccine!CI22</f>
        <v>0</v>
      </c>
      <c r="C24" s="13">
        <f>vaccine!CJ22</f>
        <v>0</v>
      </c>
      <c r="D24" s="13">
        <f>vaccine!CK22</f>
        <v>0</v>
      </c>
      <c r="E24" s="13">
        <f>vaccine!CL22</f>
        <v>0</v>
      </c>
      <c r="F24" s="14">
        <f t="shared" si="25"/>
        <v>0</v>
      </c>
      <c r="G24" s="17">
        <f t="shared" si="26"/>
        <v>0</v>
      </c>
      <c r="H24" s="17">
        <f t="shared" si="27"/>
        <v>0</v>
      </c>
      <c r="I24" s="17">
        <f t="shared" si="28"/>
        <v>0</v>
      </c>
      <c r="J24" s="16">
        <f t="shared" si="29"/>
        <v>0</v>
      </c>
      <c r="K24" s="66">
        <f t="shared" si="30"/>
        <v>0</v>
      </c>
      <c r="L24" s="66">
        <f t="shared" si="31"/>
        <v>0</v>
      </c>
    </row>
    <row r="25" spans="1:12" x14ac:dyDescent="0.2">
      <c r="A25" s="12">
        <v>44220</v>
      </c>
      <c r="B25" s="13">
        <f>vaccine!CI23</f>
        <v>0</v>
      </c>
      <c r="C25" s="13">
        <f>vaccine!CJ23</f>
        <v>0</v>
      </c>
      <c r="D25" s="13">
        <f>vaccine!CK23</f>
        <v>0</v>
      </c>
      <c r="E25" s="13">
        <f>vaccine!CL23</f>
        <v>0</v>
      </c>
      <c r="F25" s="14">
        <f t="shared" si="25"/>
        <v>0</v>
      </c>
      <c r="G25" s="17">
        <f t="shared" si="26"/>
        <v>0</v>
      </c>
      <c r="H25" s="17">
        <f t="shared" si="27"/>
        <v>0</v>
      </c>
      <c r="I25" s="17">
        <f t="shared" si="28"/>
        <v>0</v>
      </c>
      <c r="J25" s="16">
        <f t="shared" si="29"/>
        <v>0</v>
      </c>
      <c r="K25" s="66">
        <f t="shared" si="30"/>
        <v>0</v>
      </c>
      <c r="L25" s="66">
        <f t="shared" si="31"/>
        <v>0</v>
      </c>
    </row>
    <row r="26" spans="1:12" x14ac:dyDescent="0.2">
      <c r="A26" s="12">
        <v>44221</v>
      </c>
    </row>
    <row r="27" spans="1:12" x14ac:dyDescent="0.2">
      <c r="A27" s="12">
        <v>44222</v>
      </c>
    </row>
    <row r="28" spans="1:12" x14ac:dyDescent="0.2">
      <c r="A28" s="12">
        <v>44223</v>
      </c>
    </row>
    <row r="29" spans="1:12" x14ac:dyDescent="0.2">
      <c r="A29" s="12">
        <v>44224</v>
      </c>
    </row>
    <row r="30" spans="1:12" x14ac:dyDescent="0.2">
      <c r="A30" s="12">
        <v>44225</v>
      </c>
    </row>
    <row r="31" spans="1:12" x14ac:dyDescent="0.2">
      <c r="A31" s="12">
        <v>44226</v>
      </c>
    </row>
    <row r="32" spans="1:12" x14ac:dyDescent="0.2">
      <c r="A32" s="12">
        <v>44227</v>
      </c>
    </row>
  </sheetData>
  <mergeCells count="1">
    <mergeCell ref="B3:K3"/>
  </mergeCells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8"/>
  <sheetViews>
    <sheetView workbookViewId="0">
      <selection activeCell="Y6" sqref="Y6"/>
    </sheetView>
  </sheetViews>
  <sheetFormatPr baseColWidth="10" defaultRowHeight="15" x14ac:dyDescent="0.25"/>
  <cols>
    <col min="1" max="1" width="18" customWidth="1"/>
    <col min="2" max="22" width="11.42578125" customWidth="1"/>
  </cols>
  <sheetData>
    <row r="1" spans="1:25" x14ac:dyDescent="0.25">
      <c r="A1" s="23" t="s">
        <v>34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4"/>
    </row>
    <row r="2" spans="1:25" x14ac:dyDescent="0.25">
      <c r="A2" s="25" t="s">
        <v>35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4"/>
    </row>
    <row r="3" spans="1:25" ht="15.75" thickBot="1" x14ac:dyDescent="0.3">
      <c r="A3" s="25"/>
      <c r="B3" s="22"/>
      <c r="C3" s="26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4"/>
    </row>
    <row r="4" spans="1:25" ht="15.75" thickTop="1" x14ac:dyDescent="0.25">
      <c r="A4" s="27" t="s">
        <v>36</v>
      </c>
      <c r="B4" s="115" t="s">
        <v>37</v>
      </c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</row>
    <row r="5" spans="1:25" ht="15.75" thickBot="1" x14ac:dyDescent="0.3">
      <c r="A5" s="28"/>
      <c r="B5" s="29" t="s">
        <v>38</v>
      </c>
      <c r="C5" s="30" t="s">
        <v>39</v>
      </c>
      <c r="D5" s="31" t="s">
        <v>40</v>
      </c>
      <c r="E5" s="30" t="s">
        <v>41</v>
      </c>
      <c r="F5" s="32" t="s">
        <v>42</v>
      </c>
      <c r="G5" s="30" t="s">
        <v>43</v>
      </c>
      <c r="H5" s="33" t="s">
        <v>44</v>
      </c>
      <c r="I5" s="30" t="s">
        <v>45</v>
      </c>
      <c r="J5" s="30" t="s">
        <v>46</v>
      </c>
      <c r="K5" s="30" t="s">
        <v>47</v>
      </c>
      <c r="L5" s="30" t="s">
        <v>48</v>
      </c>
      <c r="M5" s="30" t="s">
        <v>49</v>
      </c>
      <c r="N5" s="31" t="s">
        <v>50</v>
      </c>
      <c r="O5" s="30" t="s">
        <v>51</v>
      </c>
      <c r="P5" s="31" t="s">
        <v>52</v>
      </c>
      <c r="Q5" s="30" t="s">
        <v>53</v>
      </c>
      <c r="R5" s="31" t="s">
        <v>54</v>
      </c>
      <c r="S5" s="30" t="s">
        <v>55</v>
      </c>
      <c r="T5" s="31" t="s">
        <v>56</v>
      </c>
      <c r="U5" s="33" t="s">
        <v>57</v>
      </c>
      <c r="V5" s="34" t="s">
        <v>58</v>
      </c>
      <c r="W5" s="60" t="s">
        <v>142</v>
      </c>
      <c r="X5" s="62" t="s">
        <v>143</v>
      </c>
      <c r="Y5" s="62" t="s">
        <v>131</v>
      </c>
    </row>
    <row r="6" spans="1:25" ht="15.75" thickTop="1" x14ac:dyDescent="0.25">
      <c r="A6" s="35" t="s">
        <v>59</v>
      </c>
      <c r="B6" s="36">
        <v>445712</v>
      </c>
      <c r="C6" s="36">
        <v>494925</v>
      </c>
      <c r="D6" s="36">
        <v>503557</v>
      </c>
      <c r="E6" s="36">
        <v>496059</v>
      </c>
      <c r="F6" s="36">
        <v>450754</v>
      </c>
      <c r="G6" s="36">
        <v>444164</v>
      </c>
      <c r="H6" s="36">
        <v>491868</v>
      </c>
      <c r="I6" s="36">
        <v>513916</v>
      </c>
      <c r="J6" s="36">
        <v>491131</v>
      </c>
      <c r="K6" s="36">
        <v>544223</v>
      </c>
      <c r="L6" s="36">
        <v>533000</v>
      </c>
      <c r="M6" s="36">
        <v>511459</v>
      </c>
      <c r="N6" s="36">
        <v>473708</v>
      </c>
      <c r="O6" s="36">
        <v>452952</v>
      </c>
      <c r="P6" s="36">
        <v>413343</v>
      </c>
      <c r="Q6" s="36">
        <v>274019</v>
      </c>
      <c r="R6" s="36">
        <v>222925</v>
      </c>
      <c r="S6" s="36">
        <v>164797</v>
      </c>
      <c r="T6" s="36">
        <v>82613</v>
      </c>
      <c r="U6" s="36">
        <v>27252</v>
      </c>
      <c r="V6" s="37">
        <v>8032377</v>
      </c>
      <c r="W6" s="61">
        <f>SUM(L6:U6)</f>
        <v>3156068</v>
      </c>
      <c r="X6" s="61">
        <f>SUM(F6:U6)</f>
        <v>6092124</v>
      </c>
      <c r="Y6" s="61">
        <f>SUM(O6:U6)</f>
        <v>1637901</v>
      </c>
    </row>
    <row r="7" spans="1:25" x14ac:dyDescent="0.25">
      <c r="A7" s="35" t="s">
        <v>60</v>
      </c>
      <c r="B7" s="36">
        <v>135181</v>
      </c>
      <c r="C7" s="36">
        <v>157871</v>
      </c>
      <c r="D7" s="36">
        <v>167339</v>
      </c>
      <c r="E7" s="36">
        <v>166626</v>
      </c>
      <c r="F7" s="36">
        <v>139966</v>
      </c>
      <c r="G7" s="36">
        <v>136034</v>
      </c>
      <c r="H7" s="36">
        <v>152188</v>
      </c>
      <c r="I7" s="36">
        <v>163223</v>
      </c>
      <c r="J7" s="36">
        <v>157911</v>
      </c>
      <c r="K7" s="36">
        <v>183986</v>
      </c>
      <c r="L7" s="36">
        <v>186702</v>
      </c>
      <c r="M7" s="36">
        <v>187065</v>
      </c>
      <c r="N7" s="36">
        <v>186536</v>
      </c>
      <c r="O7" s="36">
        <v>184261</v>
      </c>
      <c r="P7" s="36">
        <v>169254</v>
      </c>
      <c r="Q7" s="36">
        <v>105168</v>
      </c>
      <c r="R7" s="36">
        <v>90996</v>
      </c>
      <c r="S7" s="36">
        <v>67475</v>
      </c>
      <c r="T7" s="36">
        <v>34060</v>
      </c>
      <c r="U7" s="36">
        <v>11197</v>
      </c>
      <c r="V7" s="37">
        <v>2783039</v>
      </c>
      <c r="W7" s="61">
        <f t="shared" ref="W7:W25" si="0">SUM(L7:U7)</f>
        <v>1222714</v>
      </c>
      <c r="X7" s="61">
        <f t="shared" ref="X7:X26" si="1">SUM(F7:U7)</f>
        <v>2156022</v>
      </c>
      <c r="Y7" s="61">
        <f t="shared" ref="Y7:Y26" si="2">SUM(O7:U7)</f>
        <v>662411</v>
      </c>
    </row>
    <row r="8" spans="1:25" x14ac:dyDescent="0.25">
      <c r="A8" s="35" t="s">
        <v>6</v>
      </c>
      <c r="B8" s="36">
        <v>162458</v>
      </c>
      <c r="C8" s="36">
        <v>193713</v>
      </c>
      <c r="D8" s="36">
        <v>207572</v>
      </c>
      <c r="E8" s="36">
        <v>209888</v>
      </c>
      <c r="F8" s="36">
        <v>176668</v>
      </c>
      <c r="G8" s="36">
        <v>159644</v>
      </c>
      <c r="H8" s="36">
        <v>180243</v>
      </c>
      <c r="I8" s="36">
        <v>197957</v>
      </c>
      <c r="J8" s="36">
        <v>196300</v>
      </c>
      <c r="K8" s="36">
        <v>227813</v>
      </c>
      <c r="L8" s="36">
        <v>220981</v>
      </c>
      <c r="M8" s="36">
        <v>221894</v>
      </c>
      <c r="N8" s="36">
        <v>221005</v>
      </c>
      <c r="O8" s="36">
        <v>215704</v>
      </c>
      <c r="P8" s="36">
        <v>195395</v>
      </c>
      <c r="Q8" s="36">
        <v>115507</v>
      </c>
      <c r="R8" s="36">
        <v>108515</v>
      </c>
      <c r="S8" s="36">
        <v>79485</v>
      </c>
      <c r="T8" s="36">
        <v>37727</v>
      </c>
      <c r="U8" s="36">
        <v>11910</v>
      </c>
      <c r="V8" s="37">
        <v>3340379</v>
      </c>
      <c r="W8" s="61">
        <f t="shared" si="0"/>
        <v>1428123</v>
      </c>
      <c r="X8" s="61">
        <f t="shared" si="1"/>
        <v>2566748</v>
      </c>
      <c r="Y8" s="61">
        <f t="shared" si="2"/>
        <v>764243</v>
      </c>
    </row>
    <row r="9" spans="1:25" x14ac:dyDescent="0.25">
      <c r="A9" s="35" t="s">
        <v>61</v>
      </c>
      <c r="B9" s="36">
        <v>131083</v>
      </c>
      <c r="C9" s="36">
        <v>153323</v>
      </c>
      <c r="D9" s="36">
        <v>160026</v>
      </c>
      <c r="E9" s="36">
        <v>154138</v>
      </c>
      <c r="F9" s="36">
        <v>124351</v>
      </c>
      <c r="G9" s="36">
        <v>124422</v>
      </c>
      <c r="H9" s="36">
        <v>141476</v>
      </c>
      <c r="I9" s="36">
        <v>150892</v>
      </c>
      <c r="J9" s="36">
        <v>147468</v>
      </c>
      <c r="K9" s="36">
        <v>173119</v>
      </c>
      <c r="L9" s="36">
        <v>171308</v>
      </c>
      <c r="M9" s="36">
        <v>169255</v>
      </c>
      <c r="N9" s="36">
        <v>166953</v>
      </c>
      <c r="O9" s="36">
        <v>163733</v>
      </c>
      <c r="P9" s="36">
        <v>148237</v>
      </c>
      <c r="Q9" s="36">
        <v>91784</v>
      </c>
      <c r="R9" s="36">
        <v>81923</v>
      </c>
      <c r="S9" s="36">
        <v>62301</v>
      </c>
      <c r="T9" s="36">
        <v>31649</v>
      </c>
      <c r="U9" s="36">
        <v>11632</v>
      </c>
      <c r="V9" s="37">
        <v>2559073</v>
      </c>
      <c r="W9" s="61">
        <f t="shared" si="0"/>
        <v>1098775</v>
      </c>
      <c r="X9" s="61">
        <f t="shared" si="1"/>
        <v>1960503</v>
      </c>
      <c r="Y9" s="61">
        <f t="shared" si="2"/>
        <v>591259</v>
      </c>
    </row>
    <row r="10" spans="1:25" x14ac:dyDescent="0.25">
      <c r="A10" s="35" t="s">
        <v>7</v>
      </c>
      <c r="B10" s="36">
        <v>15663</v>
      </c>
      <c r="C10" s="36">
        <v>18081</v>
      </c>
      <c r="D10" s="36">
        <v>18009</v>
      </c>
      <c r="E10" s="36">
        <v>16802</v>
      </c>
      <c r="F10" s="36">
        <v>15954</v>
      </c>
      <c r="G10" s="36">
        <v>17407</v>
      </c>
      <c r="H10" s="36">
        <v>20943</v>
      </c>
      <c r="I10" s="36">
        <v>22681</v>
      </c>
      <c r="J10" s="36">
        <v>21221</v>
      </c>
      <c r="K10" s="36">
        <v>23984</v>
      </c>
      <c r="L10" s="36">
        <v>24415</v>
      </c>
      <c r="M10" s="36">
        <v>23555</v>
      </c>
      <c r="N10" s="36">
        <v>22461</v>
      </c>
      <c r="O10" s="36">
        <v>22634</v>
      </c>
      <c r="P10" s="36">
        <v>20580</v>
      </c>
      <c r="Q10" s="36">
        <v>16105</v>
      </c>
      <c r="R10" s="36">
        <v>11728</v>
      </c>
      <c r="S10" s="36">
        <v>7677</v>
      </c>
      <c r="T10" s="36">
        <v>3698</v>
      </c>
      <c r="U10" s="36">
        <v>1081</v>
      </c>
      <c r="V10" s="37">
        <v>344679</v>
      </c>
      <c r="W10" s="61">
        <f t="shared" si="0"/>
        <v>153934</v>
      </c>
      <c r="X10" s="61">
        <f t="shared" si="1"/>
        <v>276124</v>
      </c>
      <c r="Y10" s="61">
        <f t="shared" si="2"/>
        <v>83503</v>
      </c>
    </row>
    <row r="11" spans="1:25" x14ac:dyDescent="0.25">
      <c r="A11" s="35" t="s">
        <v>9</v>
      </c>
      <c r="B11" s="38">
        <v>280007</v>
      </c>
      <c r="C11" s="38">
        <v>318357</v>
      </c>
      <c r="D11" s="38">
        <v>327544</v>
      </c>
      <c r="E11" s="38">
        <v>332215</v>
      </c>
      <c r="F11" s="38">
        <v>312895</v>
      </c>
      <c r="G11" s="38">
        <v>303553</v>
      </c>
      <c r="H11" s="38">
        <v>331280</v>
      </c>
      <c r="I11" s="38">
        <v>344234</v>
      </c>
      <c r="J11" s="38">
        <v>324924</v>
      </c>
      <c r="K11" s="38">
        <v>369294</v>
      </c>
      <c r="L11" s="38">
        <v>375531</v>
      </c>
      <c r="M11" s="38">
        <v>379079</v>
      </c>
      <c r="N11" s="38">
        <v>361970</v>
      </c>
      <c r="O11" s="38">
        <v>341045</v>
      </c>
      <c r="P11" s="38">
        <v>285163</v>
      </c>
      <c r="Q11" s="38">
        <v>180660</v>
      </c>
      <c r="R11" s="38">
        <v>161705</v>
      </c>
      <c r="S11" s="38">
        <v>114312</v>
      </c>
      <c r="T11" s="38">
        <v>51949</v>
      </c>
      <c r="U11" s="38">
        <v>16030</v>
      </c>
      <c r="V11" s="37">
        <v>5511747</v>
      </c>
      <c r="W11" s="61">
        <f t="shared" si="0"/>
        <v>2267444</v>
      </c>
      <c r="X11" s="61">
        <f t="shared" si="1"/>
        <v>4253624</v>
      </c>
      <c r="Y11" s="61">
        <f t="shared" si="2"/>
        <v>1150864</v>
      </c>
    </row>
    <row r="12" spans="1:25" x14ac:dyDescent="0.25">
      <c r="A12" s="35" t="s">
        <v>62</v>
      </c>
      <c r="B12" s="36">
        <v>339937</v>
      </c>
      <c r="C12" s="36">
        <v>391814</v>
      </c>
      <c r="D12" s="36">
        <v>396871</v>
      </c>
      <c r="E12" s="36">
        <v>396916</v>
      </c>
      <c r="F12" s="36">
        <v>356563</v>
      </c>
      <c r="G12" s="36">
        <v>334328</v>
      </c>
      <c r="H12" s="36">
        <v>370079</v>
      </c>
      <c r="I12" s="36">
        <v>382378</v>
      </c>
      <c r="J12" s="36">
        <v>361514</v>
      </c>
      <c r="K12" s="36">
        <v>397712</v>
      </c>
      <c r="L12" s="36">
        <v>382666</v>
      </c>
      <c r="M12" s="36">
        <v>380798</v>
      </c>
      <c r="N12" s="36">
        <v>361279</v>
      </c>
      <c r="O12" s="36">
        <v>340870</v>
      </c>
      <c r="P12" s="36">
        <v>292164</v>
      </c>
      <c r="Q12" s="36">
        <v>159837</v>
      </c>
      <c r="R12" s="36">
        <v>146899</v>
      </c>
      <c r="S12" s="36">
        <v>106286</v>
      </c>
      <c r="T12" s="36">
        <v>49213</v>
      </c>
      <c r="U12" s="36">
        <v>14538</v>
      </c>
      <c r="V12" s="37">
        <v>5962662</v>
      </c>
      <c r="W12" s="61">
        <f t="shared" si="0"/>
        <v>2234550</v>
      </c>
      <c r="X12" s="61">
        <f t="shared" si="1"/>
        <v>4437124</v>
      </c>
      <c r="Y12" s="61">
        <f t="shared" si="2"/>
        <v>1109807</v>
      </c>
    </row>
    <row r="13" spans="1:25" x14ac:dyDescent="0.25">
      <c r="A13" s="35" t="s">
        <v>63</v>
      </c>
      <c r="B13" s="36">
        <v>793690</v>
      </c>
      <c r="C13" s="36">
        <v>801166</v>
      </c>
      <c r="D13" s="36">
        <v>781193</v>
      </c>
      <c r="E13" s="36">
        <v>764916</v>
      </c>
      <c r="F13" s="36">
        <v>788874</v>
      </c>
      <c r="G13" s="36">
        <v>863043</v>
      </c>
      <c r="H13" s="36">
        <v>888500</v>
      </c>
      <c r="I13" s="36">
        <v>869348</v>
      </c>
      <c r="J13" s="36">
        <v>826185</v>
      </c>
      <c r="K13" s="36">
        <v>845626</v>
      </c>
      <c r="L13" s="36">
        <v>789194</v>
      </c>
      <c r="M13" s="36">
        <v>749442</v>
      </c>
      <c r="N13" s="36">
        <v>631296</v>
      </c>
      <c r="O13" s="36">
        <v>546545</v>
      </c>
      <c r="P13" s="36">
        <v>480366</v>
      </c>
      <c r="Q13" s="36">
        <v>312596</v>
      </c>
      <c r="R13" s="36">
        <v>247529</v>
      </c>
      <c r="S13" s="36">
        <v>176829</v>
      </c>
      <c r="T13" s="36">
        <v>88027</v>
      </c>
      <c r="U13" s="36">
        <v>33845</v>
      </c>
      <c r="V13" s="37">
        <v>12278210</v>
      </c>
      <c r="W13" s="61">
        <f t="shared" si="0"/>
        <v>4055669</v>
      </c>
      <c r="X13" s="61">
        <f t="shared" si="1"/>
        <v>9137245</v>
      </c>
      <c r="Y13" s="61">
        <f t="shared" si="2"/>
        <v>1885737</v>
      </c>
    </row>
    <row r="14" spans="1:25" x14ac:dyDescent="0.25">
      <c r="A14" s="35" t="s">
        <v>13</v>
      </c>
      <c r="B14" s="36">
        <v>169604</v>
      </c>
      <c r="C14" s="36">
        <v>197987</v>
      </c>
      <c r="D14" s="36">
        <v>207542</v>
      </c>
      <c r="E14" s="36">
        <v>206204</v>
      </c>
      <c r="F14" s="36">
        <v>174726</v>
      </c>
      <c r="G14" s="36">
        <v>167203</v>
      </c>
      <c r="H14" s="36">
        <v>186536</v>
      </c>
      <c r="I14" s="36">
        <v>198579</v>
      </c>
      <c r="J14" s="36">
        <v>189713</v>
      </c>
      <c r="K14" s="36">
        <v>217382</v>
      </c>
      <c r="L14" s="36">
        <v>216635</v>
      </c>
      <c r="M14" s="36">
        <v>219233</v>
      </c>
      <c r="N14" s="36">
        <v>216759</v>
      </c>
      <c r="O14" s="36">
        <v>211687</v>
      </c>
      <c r="P14" s="36">
        <v>187028</v>
      </c>
      <c r="Q14" s="36">
        <v>111707</v>
      </c>
      <c r="R14" s="36">
        <v>100492</v>
      </c>
      <c r="S14" s="36">
        <v>74576</v>
      </c>
      <c r="T14" s="36">
        <v>36703</v>
      </c>
      <c r="U14" s="36">
        <v>13204</v>
      </c>
      <c r="V14" s="37">
        <v>3303500</v>
      </c>
      <c r="W14" s="61">
        <f t="shared" si="0"/>
        <v>1388024</v>
      </c>
      <c r="X14" s="61">
        <f t="shared" si="1"/>
        <v>2522163</v>
      </c>
      <c r="Y14" s="61">
        <f t="shared" si="2"/>
        <v>735397</v>
      </c>
    </row>
    <row r="15" spans="1:25" x14ac:dyDescent="0.25">
      <c r="A15" s="35" t="s">
        <v>64</v>
      </c>
      <c r="B15" s="36">
        <v>274488</v>
      </c>
      <c r="C15" s="36">
        <v>323907</v>
      </c>
      <c r="D15" s="36">
        <v>345704</v>
      </c>
      <c r="E15" s="36">
        <v>349222</v>
      </c>
      <c r="F15" s="36">
        <v>307380</v>
      </c>
      <c r="G15" s="36">
        <v>288262</v>
      </c>
      <c r="H15" s="36">
        <v>323725</v>
      </c>
      <c r="I15" s="36">
        <v>355379</v>
      </c>
      <c r="J15" s="36">
        <v>350904</v>
      </c>
      <c r="K15" s="36">
        <v>406609</v>
      </c>
      <c r="L15" s="36">
        <v>401101</v>
      </c>
      <c r="M15" s="36">
        <v>403140</v>
      </c>
      <c r="N15" s="36">
        <v>404276</v>
      </c>
      <c r="O15" s="36">
        <v>405407</v>
      </c>
      <c r="P15" s="36">
        <v>367546</v>
      </c>
      <c r="Q15" s="36">
        <v>233838</v>
      </c>
      <c r="R15" s="36">
        <v>200020</v>
      </c>
      <c r="S15" s="36">
        <v>153274</v>
      </c>
      <c r="T15" s="36">
        <v>78602</v>
      </c>
      <c r="U15" s="36">
        <v>27198</v>
      </c>
      <c r="V15" s="37">
        <v>5999982</v>
      </c>
      <c r="W15" s="61">
        <f t="shared" si="0"/>
        <v>2674402</v>
      </c>
      <c r="X15" s="61">
        <f t="shared" si="1"/>
        <v>4706661</v>
      </c>
      <c r="Y15" s="61">
        <f t="shared" si="2"/>
        <v>1465885</v>
      </c>
    </row>
    <row r="16" spans="1:25" x14ac:dyDescent="0.25">
      <c r="A16" s="35" t="s">
        <v>14</v>
      </c>
      <c r="B16" s="36">
        <v>291512</v>
      </c>
      <c r="C16" s="36">
        <v>333033</v>
      </c>
      <c r="D16" s="36">
        <v>347161</v>
      </c>
      <c r="E16" s="36">
        <v>348750</v>
      </c>
      <c r="F16" s="36">
        <v>329069</v>
      </c>
      <c r="G16" s="36">
        <v>306711</v>
      </c>
      <c r="H16" s="36">
        <v>335897</v>
      </c>
      <c r="I16" s="36">
        <v>358448</v>
      </c>
      <c r="J16" s="36">
        <v>348823</v>
      </c>
      <c r="K16" s="36">
        <v>391530</v>
      </c>
      <c r="L16" s="36">
        <v>393859</v>
      </c>
      <c r="M16" s="36">
        <v>392499</v>
      </c>
      <c r="N16" s="36">
        <v>378662</v>
      </c>
      <c r="O16" s="36">
        <v>375224</v>
      </c>
      <c r="P16" s="36">
        <v>346007</v>
      </c>
      <c r="Q16" s="36">
        <v>226463</v>
      </c>
      <c r="R16" s="36">
        <v>183071</v>
      </c>
      <c r="S16" s="36">
        <v>142039</v>
      </c>
      <c r="T16" s="36">
        <v>71012</v>
      </c>
      <c r="U16" s="36">
        <v>25088</v>
      </c>
      <c r="V16" s="37">
        <v>5924858</v>
      </c>
      <c r="W16" s="61">
        <f t="shared" si="0"/>
        <v>2533924</v>
      </c>
      <c r="X16" s="61">
        <f t="shared" si="1"/>
        <v>4604402</v>
      </c>
      <c r="Y16" s="61">
        <f t="shared" si="2"/>
        <v>1368904</v>
      </c>
    </row>
    <row r="17" spans="1:25" x14ac:dyDescent="0.25">
      <c r="A17" s="35" t="s">
        <v>65</v>
      </c>
      <c r="B17" s="36">
        <v>200739</v>
      </c>
      <c r="C17" s="36">
        <v>236755</v>
      </c>
      <c r="D17" s="36">
        <v>250432</v>
      </c>
      <c r="E17" s="36">
        <v>245583</v>
      </c>
      <c r="F17" s="36">
        <v>204408</v>
      </c>
      <c r="G17" s="36">
        <v>193232</v>
      </c>
      <c r="H17" s="36">
        <v>218366</v>
      </c>
      <c r="I17" s="36">
        <v>237723</v>
      </c>
      <c r="J17" s="36">
        <v>231282</v>
      </c>
      <c r="K17" s="36">
        <v>256010</v>
      </c>
      <c r="L17" s="36">
        <v>242764</v>
      </c>
      <c r="M17" s="36">
        <v>240452</v>
      </c>
      <c r="N17" s="36">
        <v>234328</v>
      </c>
      <c r="O17" s="36">
        <v>228813</v>
      </c>
      <c r="P17" s="36">
        <v>204390</v>
      </c>
      <c r="Q17" s="36">
        <v>123318</v>
      </c>
      <c r="R17" s="36">
        <v>111725</v>
      </c>
      <c r="S17" s="36">
        <v>83658</v>
      </c>
      <c r="T17" s="36">
        <v>42731</v>
      </c>
      <c r="U17" s="36">
        <v>15088</v>
      </c>
      <c r="V17" s="37">
        <v>3801797</v>
      </c>
      <c r="W17" s="61">
        <f t="shared" si="0"/>
        <v>1527267</v>
      </c>
      <c r="X17" s="61">
        <f t="shared" si="1"/>
        <v>2868288</v>
      </c>
      <c r="Y17" s="61">
        <f t="shared" si="2"/>
        <v>809723</v>
      </c>
    </row>
    <row r="18" spans="1:25" ht="15.75" thickBot="1" x14ac:dyDescent="0.3">
      <c r="A18" s="35" t="s">
        <v>66</v>
      </c>
      <c r="B18" s="36">
        <v>264138</v>
      </c>
      <c r="C18" s="36">
        <v>287789</v>
      </c>
      <c r="D18" s="36">
        <v>291095</v>
      </c>
      <c r="E18" s="36">
        <v>285743</v>
      </c>
      <c r="F18" s="36">
        <v>254246</v>
      </c>
      <c r="G18" s="36">
        <v>255710</v>
      </c>
      <c r="H18" s="36">
        <v>290179</v>
      </c>
      <c r="I18" s="36">
        <v>308923</v>
      </c>
      <c r="J18" s="36">
        <v>297329</v>
      </c>
      <c r="K18" s="36">
        <v>334057</v>
      </c>
      <c r="L18" s="36">
        <v>340229</v>
      </c>
      <c r="M18" s="36">
        <v>338264</v>
      </c>
      <c r="N18" s="36">
        <v>320248</v>
      </c>
      <c r="O18" s="36">
        <v>312538</v>
      </c>
      <c r="P18" s="36">
        <v>294561</v>
      </c>
      <c r="Q18" s="36">
        <v>214958</v>
      </c>
      <c r="R18" s="36">
        <v>164705</v>
      </c>
      <c r="S18" s="36">
        <v>120285</v>
      </c>
      <c r="T18" s="36">
        <v>59946</v>
      </c>
      <c r="U18" s="36">
        <v>20708</v>
      </c>
      <c r="V18" s="37">
        <v>5055651</v>
      </c>
      <c r="W18" s="61">
        <f t="shared" si="0"/>
        <v>2186442</v>
      </c>
      <c r="X18" s="61">
        <f t="shared" si="1"/>
        <v>3926886</v>
      </c>
      <c r="Y18" s="61">
        <f t="shared" si="2"/>
        <v>1187701</v>
      </c>
    </row>
    <row r="19" spans="1:25" ht="16.5" thickTop="1" thickBot="1" x14ac:dyDescent="0.3">
      <c r="A19" s="39" t="s">
        <v>67</v>
      </c>
      <c r="B19" s="40">
        <v>3504212</v>
      </c>
      <c r="C19" s="40">
        <v>3908721</v>
      </c>
      <c r="D19" s="40">
        <v>4004045</v>
      </c>
      <c r="E19" s="40">
        <v>3973062</v>
      </c>
      <c r="F19" s="40">
        <v>3635854</v>
      </c>
      <c r="G19" s="40">
        <v>3593713</v>
      </c>
      <c r="H19" s="40">
        <v>3931280</v>
      </c>
      <c r="I19" s="40">
        <v>4103681</v>
      </c>
      <c r="J19" s="40">
        <v>3944705</v>
      </c>
      <c r="K19" s="40">
        <v>4371345</v>
      </c>
      <c r="L19" s="40">
        <v>4278385</v>
      </c>
      <c r="M19" s="40">
        <v>4216135</v>
      </c>
      <c r="N19" s="40">
        <v>3979481</v>
      </c>
      <c r="O19" s="40">
        <v>3801413</v>
      </c>
      <c r="P19" s="40">
        <v>3404034</v>
      </c>
      <c r="Q19" s="40">
        <v>2165960</v>
      </c>
      <c r="R19" s="40">
        <v>1832233</v>
      </c>
      <c r="S19" s="40">
        <v>1352994</v>
      </c>
      <c r="T19" s="40">
        <v>667930</v>
      </c>
      <c r="U19" s="40">
        <v>228771</v>
      </c>
      <c r="V19" s="41">
        <v>64897954</v>
      </c>
      <c r="W19" s="61">
        <f t="shared" si="0"/>
        <v>25927336</v>
      </c>
      <c r="X19" s="61">
        <f t="shared" si="1"/>
        <v>49507914</v>
      </c>
      <c r="Y19" s="61">
        <f t="shared" si="2"/>
        <v>13453335</v>
      </c>
    </row>
    <row r="20" spans="1:25" ht="15.75" thickTop="1" x14ac:dyDescent="0.25">
      <c r="A20" s="42" t="s">
        <v>18</v>
      </c>
      <c r="B20" s="43">
        <v>18024</v>
      </c>
      <c r="C20" s="44">
        <v>22110</v>
      </c>
      <c r="D20" s="44">
        <v>25964</v>
      </c>
      <c r="E20" s="44">
        <v>24519</v>
      </c>
      <c r="F20" s="44">
        <v>17763</v>
      </c>
      <c r="G20" s="44">
        <v>16795</v>
      </c>
      <c r="H20" s="44">
        <v>17790</v>
      </c>
      <c r="I20" s="44">
        <v>19359</v>
      </c>
      <c r="J20" s="44">
        <v>20971</v>
      </c>
      <c r="K20" s="45">
        <v>27957</v>
      </c>
      <c r="L20" s="44">
        <v>29679</v>
      </c>
      <c r="M20" s="44">
        <v>30845</v>
      </c>
      <c r="N20" s="44">
        <v>27495</v>
      </c>
      <c r="O20" s="44">
        <v>23618</v>
      </c>
      <c r="P20" s="44">
        <v>19823</v>
      </c>
      <c r="Q20" s="44">
        <v>13239</v>
      </c>
      <c r="R20" s="44">
        <v>9576</v>
      </c>
      <c r="S20" s="44">
        <v>6432</v>
      </c>
      <c r="T20" s="44">
        <v>3416</v>
      </c>
      <c r="U20" s="44">
        <v>1504</v>
      </c>
      <c r="V20" s="46">
        <v>376879</v>
      </c>
      <c r="W20" s="61">
        <f t="shared" si="0"/>
        <v>165627</v>
      </c>
      <c r="X20" s="61">
        <f t="shared" si="1"/>
        <v>286262</v>
      </c>
      <c r="Y20" s="61">
        <f t="shared" si="2"/>
        <v>77608</v>
      </c>
    </row>
    <row r="21" spans="1:25" x14ac:dyDescent="0.25">
      <c r="A21" s="47" t="s">
        <v>19</v>
      </c>
      <c r="B21" s="48">
        <v>15550</v>
      </c>
      <c r="C21" s="49">
        <v>18441</v>
      </c>
      <c r="D21" s="49">
        <v>21414</v>
      </c>
      <c r="E21" s="49">
        <v>21600</v>
      </c>
      <c r="F21" s="49">
        <v>15935</v>
      </c>
      <c r="G21" s="49">
        <v>15561</v>
      </c>
      <c r="H21" s="49">
        <v>17031</v>
      </c>
      <c r="I21" s="49">
        <v>17249</v>
      </c>
      <c r="J21" s="49">
        <v>17802</v>
      </c>
      <c r="K21" s="36">
        <v>25165</v>
      </c>
      <c r="L21" s="49">
        <v>30545</v>
      </c>
      <c r="M21" s="49">
        <v>32126</v>
      </c>
      <c r="N21" s="49">
        <v>28516</v>
      </c>
      <c r="O21" s="49">
        <v>24040</v>
      </c>
      <c r="P21" s="49">
        <v>19607</v>
      </c>
      <c r="Q21" s="49">
        <v>13902</v>
      </c>
      <c r="R21" s="49">
        <v>11453</v>
      </c>
      <c r="S21" s="49">
        <v>7314</v>
      </c>
      <c r="T21" s="49">
        <v>3673</v>
      </c>
      <c r="U21" s="49">
        <v>1825</v>
      </c>
      <c r="V21" s="50">
        <v>358749</v>
      </c>
      <c r="W21" s="61">
        <f t="shared" si="0"/>
        <v>173001</v>
      </c>
      <c r="X21" s="61">
        <f t="shared" si="1"/>
        <v>281744</v>
      </c>
      <c r="Y21" s="61">
        <f t="shared" si="2"/>
        <v>81814</v>
      </c>
    </row>
    <row r="22" spans="1:25" x14ac:dyDescent="0.25">
      <c r="A22" s="47" t="s">
        <v>17</v>
      </c>
      <c r="B22" s="48">
        <v>32085</v>
      </c>
      <c r="C22" s="49">
        <v>29958</v>
      </c>
      <c r="D22" s="49">
        <v>30855</v>
      </c>
      <c r="E22" s="49">
        <v>27783</v>
      </c>
      <c r="F22" s="49">
        <v>20476</v>
      </c>
      <c r="G22" s="49">
        <v>19945</v>
      </c>
      <c r="H22" s="49">
        <v>20042</v>
      </c>
      <c r="I22" s="49">
        <v>19560</v>
      </c>
      <c r="J22" s="49">
        <v>18086</v>
      </c>
      <c r="K22" s="36">
        <v>16671</v>
      </c>
      <c r="L22" s="49">
        <v>14299</v>
      </c>
      <c r="M22" s="49">
        <v>12727</v>
      </c>
      <c r="N22" s="49">
        <v>10200</v>
      </c>
      <c r="O22" s="49">
        <v>7246</v>
      </c>
      <c r="P22" s="49">
        <v>4665</v>
      </c>
      <c r="Q22" s="49">
        <v>2703</v>
      </c>
      <c r="R22" s="49">
        <v>1632</v>
      </c>
      <c r="S22" s="49">
        <v>1089</v>
      </c>
      <c r="T22" s="49">
        <v>448</v>
      </c>
      <c r="U22" s="49">
        <v>221</v>
      </c>
      <c r="V22" s="50">
        <v>290691</v>
      </c>
      <c r="W22" s="61">
        <f t="shared" si="0"/>
        <v>55230</v>
      </c>
      <c r="X22" s="61">
        <f t="shared" si="1"/>
        <v>170010</v>
      </c>
      <c r="Y22" s="61">
        <f t="shared" si="2"/>
        <v>18004</v>
      </c>
    </row>
    <row r="23" spans="1:25" x14ac:dyDescent="0.25">
      <c r="A23" s="47" t="s">
        <v>68</v>
      </c>
      <c r="B23" s="48">
        <v>57908</v>
      </c>
      <c r="C23" s="49">
        <v>63783</v>
      </c>
      <c r="D23" s="49">
        <v>68341</v>
      </c>
      <c r="E23" s="49">
        <v>66111</v>
      </c>
      <c r="F23" s="49">
        <v>49428</v>
      </c>
      <c r="G23" s="49">
        <v>48787</v>
      </c>
      <c r="H23" s="49">
        <v>51187</v>
      </c>
      <c r="I23" s="49">
        <v>53381</v>
      </c>
      <c r="J23" s="49">
        <v>55075</v>
      </c>
      <c r="K23" s="36">
        <v>58540</v>
      </c>
      <c r="L23" s="49">
        <v>64671</v>
      </c>
      <c r="M23" s="49">
        <v>60926</v>
      </c>
      <c r="N23" s="49">
        <v>49376</v>
      </c>
      <c r="O23" s="49">
        <v>40475</v>
      </c>
      <c r="P23" s="49">
        <v>27194</v>
      </c>
      <c r="Q23" s="49">
        <v>19499</v>
      </c>
      <c r="R23" s="49">
        <v>13433</v>
      </c>
      <c r="S23" s="49">
        <v>7382</v>
      </c>
      <c r="T23" s="49">
        <v>3222</v>
      </c>
      <c r="U23" s="49">
        <v>1240</v>
      </c>
      <c r="V23" s="50">
        <v>859959</v>
      </c>
      <c r="W23" s="61">
        <f t="shared" si="0"/>
        <v>287418</v>
      </c>
      <c r="X23" s="61">
        <f t="shared" si="1"/>
        <v>603816</v>
      </c>
      <c r="Y23" s="61">
        <f t="shared" si="2"/>
        <v>112445</v>
      </c>
    </row>
    <row r="24" spans="1:25" ht="15.75" thickBot="1" x14ac:dyDescent="0.3">
      <c r="A24" s="51" t="s">
        <v>21</v>
      </c>
      <c r="B24" s="52">
        <v>43940</v>
      </c>
      <c r="C24" s="53">
        <v>41023</v>
      </c>
      <c r="D24" s="53">
        <v>37373</v>
      </c>
      <c r="E24" s="53">
        <v>27921</v>
      </c>
      <c r="F24" s="53">
        <v>18026</v>
      </c>
      <c r="G24" s="53">
        <v>18625</v>
      </c>
      <c r="H24" s="53">
        <v>19139</v>
      </c>
      <c r="I24" s="53">
        <v>18558</v>
      </c>
      <c r="J24" s="53">
        <v>15587</v>
      </c>
      <c r="K24" s="53">
        <v>12545</v>
      </c>
      <c r="L24" s="53">
        <v>8151</v>
      </c>
      <c r="M24" s="53">
        <v>6617</v>
      </c>
      <c r="N24" s="53">
        <v>4594</v>
      </c>
      <c r="O24" s="53">
        <v>3152</v>
      </c>
      <c r="P24" s="53">
        <v>1775</v>
      </c>
      <c r="Q24" s="53">
        <v>1259</v>
      </c>
      <c r="R24" s="53">
        <v>679</v>
      </c>
      <c r="S24" s="53">
        <v>326</v>
      </c>
      <c r="T24" s="53">
        <v>87</v>
      </c>
      <c r="U24" s="53">
        <v>94</v>
      </c>
      <c r="V24" s="54">
        <v>279471</v>
      </c>
      <c r="W24" s="61">
        <f t="shared" si="0"/>
        <v>26734</v>
      </c>
      <c r="X24" s="61">
        <f t="shared" si="1"/>
        <v>129214</v>
      </c>
      <c r="Y24" s="61">
        <f t="shared" si="2"/>
        <v>7372</v>
      </c>
    </row>
    <row r="25" spans="1:25" ht="16.5" thickTop="1" thickBot="1" x14ac:dyDescent="0.3">
      <c r="A25" s="55" t="s">
        <v>69</v>
      </c>
      <c r="B25" s="56">
        <v>167507</v>
      </c>
      <c r="C25" s="56">
        <v>175315</v>
      </c>
      <c r="D25" s="56">
        <v>183947</v>
      </c>
      <c r="E25" s="56">
        <v>167934</v>
      </c>
      <c r="F25" s="56">
        <v>121628</v>
      </c>
      <c r="G25" s="56">
        <v>119713</v>
      </c>
      <c r="H25" s="56">
        <v>125189</v>
      </c>
      <c r="I25" s="56">
        <v>128107</v>
      </c>
      <c r="J25" s="56">
        <v>127521</v>
      </c>
      <c r="K25" s="56">
        <v>140878</v>
      </c>
      <c r="L25" s="56">
        <v>147345</v>
      </c>
      <c r="M25" s="56">
        <v>143241</v>
      </c>
      <c r="N25" s="56">
        <v>120181</v>
      </c>
      <c r="O25" s="56">
        <v>98531</v>
      </c>
      <c r="P25" s="56">
        <v>73064</v>
      </c>
      <c r="Q25" s="56">
        <v>50602</v>
      </c>
      <c r="R25" s="56">
        <v>36773</v>
      </c>
      <c r="S25" s="56">
        <v>22543</v>
      </c>
      <c r="T25" s="56">
        <v>10846</v>
      </c>
      <c r="U25" s="56">
        <v>4884</v>
      </c>
      <c r="V25" s="56">
        <v>2165749</v>
      </c>
      <c r="W25" s="61">
        <f t="shared" si="0"/>
        <v>708010</v>
      </c>
      <c r="X25" s="61">
        <f t="shared" si="1"/>
        <v>1471046</v>
      </c>
      <c r="Y25" s="61">
        <f t="shared" si="2"/>
        <v>297243</v>
      </c>
    </row>
    <row r="26" spans="1:25" ht="16.5" thickTop="1" thickBot="1" x14ac:dyDescent="0.3">
      <c r="A26" s="39" t="s">
        <v>70</v>
      </c>
      <c r="B26" s="56">
        <v>3671719</v>
      </c>
      <c r="C26" s="56">
        <v>4084036</v>
      </c>
      <c r="D26" s="56">
        <v>4187992</v>
      </c>
      <c r="E26" s="56">
        <v>4140996</v>
      </c>
      <c r="F26" s="56">
        <v>3757482</v>
      </c>
      <c r="G26" s="56">
        <v>3713426</v>
      </c>
      <c r="H26" s="56">
        <v>4056469</v>
      </c>
      <c r="I26" s="56">
        <v>4231788</v>
      </c>
      <c r="J26" s="56">
        <v>4072226</v>
      </c>
      <c r="K26" s="56">
        <v>4512223</v>
      </c>
      <c r="L26" s="56">
        <v>4425730</v>
      </c>
      <c r="M26" s="56">
        <v>4359376</v>
      </c>
      <c r="N26" s="56">
        <v>4099662</v>
      </c>
      <c r="O26" s="56">
        <v>3899944</v>
      </c>
      <c r="P26" s="56">
        <v>3477098</v>
      </c>
      <c r="Q26" s="56">
        <v>2216562</v>
      </c>
      <c r="R26" s="56">
        <v>1869006</v>
      </c>
      <c r="S26" s="56">
        <v>1375537</v>
      </c>
      <c r="T26" s="56">
        <v>678776</v>
      </c>
      <c r="U26" s="56">
        <v>233655</v>
      </c>
      <c r="V26" s="56">
        <v>67063703</v>
      </c>
      <c r="W26" s="61">
        <f>SUM(L26:U26)</f>
        <v>26635346</v>
      </c>
      <c r="X26" s="61">
        <f t="shared" si="1"/>
        <v>50978960</v>
      </c>
      <c r="Y26" s="61">
        <f t="shared" si="2"/>
        <v>13750578</v>
      </c>
    </row>
    <row r="27" spans="1:25" ht="15.75" thickTop="1" x14ac:dyDescent="0.25">
      <c r="A27" s="57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25"/>
    </row>
    <row r="28" spans="1:25" x14ac:dyDescent="0.25">
      <c r="A28" s="59" t="s">
        <v>71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4"/>
    </row>
  </sheetData>
  <mergeCells count="1">
    <mergeCell ref="B4:V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24</vt:i4>
      </vt:variant>
    </vt:vector>
  </HeadingPairs>
  <TitlesOfParts>
    <vt:vector size="24" baseType="lpstr">
      <vt:lpstr>LISEZ-MOI</vt:lpstr>
      <vt:lpstr>population</vt:lpstr>
      <vt:lpstr>vaccine</vt:lpstr>
      <vt:lpstr>rang_regions</vt:lpstr>
      <vt:lpstr>synthese</vt:lpstr>
      <vt:lpstr>ARA</vt:lpstr>
      <vt:lpstr>BFC</vt:lpstr>
      <vt:lpstr>BRET</vt:lpstr>
      <vt:lpstr>CORSE</vt:lpstr>
      <vt:lpstr>CVL</vt:lpstr>
      <vt:lpstr>GE</vt:lpstr>
      <vt:lpstr>HDF</vt:lpstr>
      <vt:lpstr>IDF</vt:lpstr>
      <vt:lpstr>NA</vt:lpstr>
      <vt:lpstr>NORM</vt:lpstr>
      <vt:lpstr>OCC</vt:lpstr>
      <vt:lpstr>PDL</vt:lpstr>
      <vt:lpstr>PACA</vt:lpstr>
      <vt:lpstr>GUADA</vt:lpstr>
      <vt:lpstr>MARTI</vt:lpstr>
      <vt:lpstr>GUYA</vt:lpstr>
      <vt:lpstr>REUN</vt:lpstr>
      <vt:lpstr>MAYOT</vt:lpstr>
      <vt:lpstr>population_base</vt:lpstr>
    </vt:vector>
  </TitlesOfParts>
  <Company>Santé publique France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GAULT Gaëlle</dc:creator>
  <cp:lastModifiedBy>GAGNIERE Bertrand</cp:lastModifiedBy>
  <dcterms:created xsi:type="dcterms:W3CDTF">2021-01-08T07:54:15Z</dcterms:created>
  <dcterms:modified xsi:type="dcterms:W3CDTF">2021-01-25T12:19:53Z</dcterms:modified>
</cp:coreProperties>
</file>